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Stavební zakázky 2026_odlož.účinn\_Hlávkov - most ev.č. 13111-1   ZPŘ\2 ZD\A2 Soupis prací\"/>
    </mc:Choice>
  </mc:AlternateContent>
  <bookViews>
    <workbookView xWindow="240" yWindow="120" windowWidth="14940" windowHeight="9225" activeTab="2"/>
  </bookViews>
  <sheets>
    <sheet name="Rekapitulace" sheetId="1" r:id="rId1"/>
    <sheet name="010" sheetId="2" r:id="rId2"/>
    <sheet name="SO_201-01" sheetId="3" r:id="rId3"/>
    <sheet name="SO101" sheetId="4" r:id="rId4"/>
    <sheet name="SO201" sheetId="5" r:id="rId5"/>
    <sheet name="SO202" sheetId="6" r:id="rId6"/>
  </sheets>
  <calcPr calcId="152511"/>
  <webPublishing codePage="0"/>
</workbook>
</file>

<file path=xl/calcChain.xml><?xml version="1.0" encoding="utf-8"?>
<calcChain xmlns="http://schemas.openxmlformats.org/spreadsheetml/2006/main">
  <c r="I14" i="6" l="1"/>
  <c r="O14" i="6" s="1"/>
  <c r="R13" i="6" s="1"/>
  <c r="O13" i="6" s="1"/>
  <c r="Q13" i="6"/>
  <c r="I13" i="6" s="1"/>
  <c r="I9" i="6"/>
  <c r="Q8" i="6" s="1"/>
  <c r="I8" i="6" s="1"/>
  <c r="I3" i="6" s="1"/>
  <c r="C14" i="1" s="1"/>
  <c r="I217" i="5"/>
  <c r="O217" i="5" s="1"/>
  <c r="I213" i="5"/>
  <c r="O213" i="5" s="1"/>
  <c r="I209" i="5"/>
  <c r="O209" i="5" s="1"/>
  <c r="I205" i="5"/>
  <c r="O205" i="5" s="1"/>
  <c r="I201" i="5"/>
  <c r="O201" i="5" s="1"/>
  <c r="I197" i="5"/>
  <c r="O197" i="5" s="1"/>
  <c r="Q196" i="5"/>
  <c r="I196" i="5" s="1"/>
  <c r="I192" i="5"/>
  <c r="Q191" i="5" s="1"/>
  <c r="I191" i="5" s="1"/>
  <c r="I187" i="5"/>
  <c r="O187" i="5" s="1"/>
  <c r="I183" i="5"/>
  <c r="O183" i="5" s="1"/>
  <c r="I179" i="5"/>
  <c r="O179" i="5" s="1"/>
  <c r="I175" i="5"/>
  <c r="O175" i="5" s="1"/>
  <c r="I171" i="5"/>
  <c r="O171" i="5" s="1"/>
  <c r="I167" i="5"/>
  <c r="Q166" i="5" s="1"/>
  <c r="I166" i="5" s="1"/>
  <c r="I162" i="5"/>
  <c r="O162" i="5" s="1"/>
  <c r="I158" i="5"/>
  <c r="O158" i="5" s="1"/>
  <c r="I154" i="5"/>
  <c r="O154" i="5" s="1"/>
  <c r="I150" i="5"/>
  <c r="O150" i="5" s="1"/>
  <c r="I146" i="5"/>
  <c r="O146" i="5" s="1"/>
  <c r="Q145" i="5"/>
  <c r="I145" i="5" s="1"/>
  <c r="I141" i="5"/>
  <c r="O141" i="5" s="1"/>
  <c r="I137" i="5"/>
  <c r="O137" i="5" s="1"/>
  <c r="I133" i="5"/>
  <c r="O133" i="5" s="1"/>
  <c r="I129" i="5"/>
  <c r="O129" i="5" s="1"/>
  <c r="I125" i="5"/>
  <c r="O125" i="5" s="1"/>
  <c r="I121" i="5"/>
  <c r="O121" i="5" s="1"/>
  <c r="I117" i="5"/>
  <c r="O117" i="5" s="1"/>
  <c r="I113" i="5"/>
  <c r="O113" i="5" s="1"/>
  <c r="Q112" i="5"/>
  <c r="I112" i="5" s="1"/>
  <c r="I108" i="5"/>
  <c r="O108" i="5" s="1"/>
  <c r="I104" i="5"/>
  <c r="O104" i="5" s="1"/>
  <c r="I100" i="5"/>
  <c r="O100" i="5" s="1"/>
  <c r="I96" i="5"/>
  <c r="O96" i="5" s="1"/>
  <c r="I92" i="5"/>
  <c r="O92" i="5" s="1"/>
  <c r="I88" i="5"/>
  <c r="O88" i="5" s="1"/>
  <c r="I84" i="5"/>
  <c r="Q83" i="5" s="1"/>
  <c r="I83" i="5" s="1"/>
  <c r="I79" i="5"/>
  <c r="O79" i="5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Q42" i="5" s="1"/>
  <c r="I42" i="5" s="1"/>
  <c r="I38" i="5"/>
  <c r="O38" i="5" s="1"/>
  <c r="I34" i="5"/>
  <c r="O34" i="5" s="1"/>
  <c r="I30" i="5"/>
  <c r="O30" i="5" s="1"/>
  <c r="I26" i="5"/>
  <c r="O26" i="5" s="1"/>
  <c r="I22" i="5"/>
  <c r="O22" i="5" s="1"/>
  <c r="I18" i="5"/>
  <c r="O18" i="5" s="1"/>
  <c r="I14" i="5"/>
  <c r="O14" i="5" s="1"/>
  <c r="R13" i="5" s="1"/>
  <c r="O13" i="5" s="1"/>
  <c r="I9" i="5"/>
  <c r="I92" i="4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I46" i="4"/>
  <c r="O46" i="4" s="1"/>
  <c r="I42" i="4"/>
  <c r="O42" i="4" s="1"/>
  <c r="I38" i="4"/>
  <c r="O38" i="4" s="1"/>
  <c r="I34" i="4"/>
  <c r="O34" i="4" s="1"/>
  <c r="I30" i="4"/>
  <c r="O30" i="4" s="1"/>
  <c r="I26" i="4"/>
  <c r="O26" i="4" s="1"/>
  <c r="I22" i="4"/>
  <c r="O22" i="4" s="1"/>
  <c r="I18" i="4"/>
  <c r="O18" i="4" s="1"/>
  <c r="I14" i="4"/>
  <c r="O14" i="4" s="1"/>
  <c r="I10" i="4"/>
  <c r="O8" i="4"/>
  <c r="I8" i="4"/>
  <c r="I63" i="3"/>
  <c r="O63" i="3" s="1"/>
  <c r="I59" i="3"/>
  <c r="O59" i="3" s="1"/>
  <c r="I55" i="3"/>
  <c r="O55" i="3" s="1"/>
  <c r="I51" i="3"/>
  <c r="O51" i="3" s="1"/>
  <c r="I47" i="3"/>
  <c r="O47" i="3" s="1"/>
  <c r="I43" i="3"/>
  <c r="I38" i="3"/>
  <c r="O38" i="3" s="1"/>
  <c r="I34" i="3"/>
  <c r="O34" i="3" s="1"/>
  <c r="I30" i="3"/>
  <c r="O30" i="3" s="1"/>
  <c r="I26" i="3"/>
  <c r="O26" i="3" s="1"/>
  <c r="I22" i="3"/>
  <c r="O22" i="3" s="1"/>
  <c r="I17" i="3"/>
  <c r="O17" i="3" s="1"/>
  <c r="I13" i="3"/>
  <c r="O13" i="3" s="1"/>
  <c r="I9" i="3"/>
  <c r="I66" i="2"/>
  <c r="I61" i="2"/>
  <c r="O61" i="2" s="1"/>
  <c r="I57" i="2"/>
  <c r="O57" i="2" s="1"/>
  <c r="I53" i="2"/>
  <c r="O53" i="2" s="1"/>
  <c r="I49" i="2"/>
  <c r="O49" i="2" s="1"/>
  <c r="I45" i="2"/>
  <c r="O45" i="2" s="1"/>
  <c r="I41" i="2"/>
  <c r="O41" i="2" s="1"/>
  <c r="I37" i="2"/>
  <c r="O37" i="2" s="1"/>
  <c r="I33" i="2"/>
  <c r="O33" i="2" s="1"/>
  <c r="I29" i="2"/>
  <c r="O29" i="2" s="1"/>
  <c r="I25" i="2"/>
  <c r="O25" i="2" s="1"/>
  <c r="I21" i="2"/>
  <c r="O21" i="2" s="1"/>
  <c r="I17" i="2"/>
  <c r="O17" i="2" s="1"/>
  <c r="I13" i="2"/>
  <c r="O13" i="2" s="1"/>
  <c r="I9" i="2"/>
  <c r="Q65" i="2" l="1"/>
  <c r="I65" i="2" s="1"/>
  <c r="O66" i="2"/>
  <c r="R65" i="2" s="1"/>
  <c r="O65" i="2" s="1"/>
  <c r="Q42" i="3"/>
  <c r="I42" i="3" s="1"/>
  <c r="O43" i="3"/>
  <c r="R42" i="3" s="1"/>
  <c r="O42" i="3" s="1"/>
  <c r="Q21" i="3"/>
  <c r="I21" i="3" s="1"/>
  <c r="Q50" i="4"/>
  <c r="I50" i="4" s="1"/>
  <c r="O51" i="4"/>
  <c r="R50" i="4" s="1"/>
  <c r="O50" i="4" s="1"/>
  <c r="E14" i="1"/>
  <c r="Q8" i="3"/>
  <c r="I8" i="3" s="1"/>
  <c r="O9" i="3"/>
  <c r="R8" i="3" s="1"/>
  <c r="O8" i="3" s="1"/>
  <c r="R21" i="3"/>
  <c r="O21" i="3" s="1"/>
  <c r="Q9" i="4"/>
  <c r="I9" i="4" s="1"/>
  <c r="I3" i="4" s="1"/>
  <c r="C12" i="1" s="1"/>
  <c r="O10" i="4"/>
  <c r="R9" i="4" s="1"/>
  <c r="O9" i="4" s="1"/>
  <c r="Q8" i="5"/>
  <c r="I8" i="5" s="1"/>
  <c r="O9" i="5"/>
  <c r="R8" i="5" s="1"/>
  <c r="O8" i="5" s="1"/>
  <c r="R145" i="5"/>
  <c r="O145" i="5" s="1"/>
  <c r="Q91" i="4"/>
  <c r="I91" i="4" s="1"/>
  <c r="O92" i="4"/>
  <c r="R91" i="4" s="1"/>
  <c r="O91" i="4" s="1"/>
  <c r="Q8" i="2"/>
  <c r="I8" i="2" s="1"/>
  <c r="I3" i="2" s="1"/>
  <c r="C10" i="1" s="1"/>
  <c r="O9" i="2"/>
  <c r="R8" i="2" s="1"/>
  <c r="O8" i="2" s="1"/>
  <c r="O2" i="2" s="1"/>
  <c r="D10" i="1" s="1"/>
  <c r="R112" i="5"/>
  <c r="O112" i="5" s="1"/>
  <c r="Q13" i="5"/>
  <c r="I13" i="5" s="1"/>
  <c r="R196" i="5"/>
  <c r="O196" i="5" s="1"/>
  <c r="O43" i="5"/>
  <c r="R42" i="5" s="1"/>
  <c r="O42" i="5" s="1"/>
  <c r="O84" i="5"/>
  <c r="R83" i="5" s="1"/>
  <c r="O83" i="5" s="1"/>
  <c r="O167" i="5"/>
  <c r="R166" i="5" s="1"/>
  <c r="O166" i="5" s="1"/>
  <c r="O192" i="5"/>
  <c r="R191" i="5" s="1"/>
  <c r="O191" i="5" s="1"/>
  <c r="O9" i="6"/>
  <c r="R8" i="6" s="1"/>
  <c r="O8" i="6" s="1"/>
  <c r="O2" i="6" s="1"/>
  <c r="D14" i="1" s="1"/>
  <c r="O2" i="5" l="1"/>
  <c r="D13" i="1" s="1"/>
  <c r="I3" i="5"/>
  <c r="C13" i="1" s="1"/>
  <c r="E13" i="1" s="1"/>
  <c r="O2" i="3"/>
  <c r="D11" i="1" s="1"/>
  <c r="E10" i="1"/>
  <c r="O2" i="4"/>
  <c r="D12" i="1" s="1"/>
  <c r="E12" i="1" s="1"/>
  <c r="I3" i="3"/>
  <c r="C11" i="1" s="1"/>
  <c r="E11" i="1" s="1"/>
  <c r="C6" i="1" l="1"/>
  <c r="C7" i="1"/>
</calcChain>
</file>

<file path=xl/sharedStrings.xml><?xml version="1.0" encoding="utf-8"?>
<sst xmlns="http://schemas.openxmlformats.org/spreadsheetml/2006/main" count="1615" uniqueCount="494">
  <si>
    <t>Firma: Firma</t>
  </si>
  <si>
    <t>Rekapitulace ceny</t>
  </si>
  <si>
    <t>Stavba: Hlavkov - Rekonstrukce mostu III/13111 Hlávkov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</si>
  <si>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</si>
  <si>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</si>
  <si>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</si>
  <si>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</si>
  <si>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</si>
  <si>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</si>
  <si>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</si>
  <si>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</si>
  <si>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</si>
  <si>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</si>
  <si>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</si>
  <si>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</si>
  <si>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Hlavkov</t>
  </si>
  <si>
    <t>Rekonstrukce mostu III/13111 Hlávkov</t>
  </si>
  <si>
    <t>O</t>
  </si>
  <si>
    <t>Rozpočet:</t>
  </si>
  <si>
    <t>0,00</t>
  </si>
  <si>
    <t>15,00</t>
  </si>
  <si>
    <t>21,00</t>
  </si>
  <si>
    <t>3</t>
  </si>
  <si>
    <t>2</t>
  </si>
  <si>
    <t>010</t>
  </si>
  <si>
    <t>010 -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</si>
  <si>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</si>
  <si>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</si>
  <si>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</si>
  <si>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</si>
  <si>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</si>
  <si>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</si>
  <si>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</si>
  <si>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</si>
  <si>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</si>
  <si>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</si>
  <si>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</si>
  <si>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</si>
  <si>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</si>
  <si>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</si>
  <si>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</si>
  <si>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</si>
  <si>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</si>
  <si>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</si>
  <si>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</si>
  <si>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</si>
  <si>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</si>
  <si>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</si>
  <si>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</si>
  <si>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</si>
  <si>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</si>
  <si>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Všechny požadované zkoušky dle projektové dokumenatce a platných norem.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</si>
  <si>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</si>
  <si>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</si>
  <si>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</si>
  <si>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</si>
  <si>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</si>
  <si>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vytyčení sítí před zahájením prací</t>
  </si>
  <si>
    <t>zahrnuje veškeré náklady spojené s objednatelem požadovanými zařízeními</t>
  </si>
  <si>
    <t>02910</t>
  </si>
  <si>
    <t>OSTATNÍ POŽADAVKY - ZEMĚMĚŘIČSKÁ MĚŘENÍ</t>
  </si>
  <si>
    <t>zaměření skutečného provedení stavby na podkladu katastrální mapy, 
včetně výškopisu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</si>
  <si>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</si>
  <si>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</si>
  <si>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</si>
  <si>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geodetické zaměření během výstavby 
rozsahu dle požadavků ČSN, ČSN EN, TP, TKP a KZP,  
včetně vytyčení hranice staveniště 
včetně vyhotovení vytyčovacího protokolu stavby a zaměření 
včeně výkazu výměr demolovaných částí stavby</t>
  </si>
  <si>
    <t>zahrnuje veškeré náklady spojené s objednatelem požadovanými pracemi</t>
  </si>
  <si>
    <t>14</t>
  </si>
  <si>
    <t>02920</t>
  </si>
  <si>
    <t>OSTATNÍ POŽADAVKY - OCHRANA ŽIVOTNÍHO PROSTŘEDÍ</t>
  </si>
  <si>
    <t>Veškeré náklady spojené s požadavky na stavební práce dle stanoviska odboru životního prostředí 
Včetně biologického dozoru</t>
  </si>
  <si>
    <t>Položka zahrnuje:  
- veškeré náklady spojené s objednatelem požadovanými pracemi  
Položka nezahrnuje:  
- x</t>
  </si>
  <si>
    <t>02940</t>
  </si>
  <si>
    <t>OSTATNÍ POŽADAVKY - VYPRACOVÁNÍ DOKUMENTACE</t>
  </si>
  <si>
    <t>aktualizace havarijního a povodňového plánu</t>
  </si>
  <si>
    <t>029412</t>
  </si>
  <si>
    <t>OSTATNÍ POŽADAVKY - VYPRACOVÁNÍ MOSTNÍHO LISTU</t>
  </si>
  <si>
    <t>KUS</t>
  </si>
  <si>
    <t>1 paré, vč.zápisu do BMS</t>
  </si>
  <si>
    <t>7</t>
  </si>
  <si>
    <t>02943</t>
  </si>
  <si>
    <t>OSTATNÍ POŽADAVKY - VYPRACOVÁNÍ RDS</t>
  </si>
  <si>
    <t>3 paré + 2x v el.podobě 
včetně úpravy dokumenatce na zákaldě zjištěného stavu úrovně základové spáry a případné úpravě délky dříku</t>
  </si>
  <si>
    <t>8</t>
  </si>
  <si>
    <t>02944</t>
  </si>
  <si>
    <t>OSTAT POŽADAVKY - DOKUMENTACE SKUTEČ PROVEDENÍ V DIGIT FORMĚ</t>
  </si>
  <si>
    <t>2 paré + 2x v el.podobě, včetně Souhrnné závěrečné zprávy zhotovitele - 3 paré</t>
  </si>
  <si>
    <t>02945</t>
  </si>
  <si>
    <t>OSTAT POŽADAVKY - GEOMETRICKÝ PLÁN</t>
  </si>
  <si>
    <t>geometrický plán pro zápis do KN, 10ks paré 
připomínkování konceptu GP majetkoprávnímu oddělením KSÚSV p.o. a KrÚ, Kraje 
Vysoči-na, poté ověření KÚ a nakonec předání ověřeného GP objednateli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</si>
  <si>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</si>
  <si>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02953</t>
  </si>
  <si>
    <t>OSTATNÍ POŽADAVKY - HLAVNÍ MOSTNÍ PROHLÍDKA</t>
  </si>
  <si>
    <t>1 paré, včetně zápisu do BMS</t>
  </si>
  <si>
    <t>položka zahrnuje :  
- úkony dle ČSN 73 6221  
- provedení hlavní mostní prohlídky oprávněnou fyzickou nebo právnickou osobou  
- vyhotovení záznamu (protokolu), který jednoznačně definuje stav mostu</t>
  </si>
  <si>
    <t>11</t>
  </si>
  <si>
    <t>02960</t>
  </si>
  <si>
    <t>OSTATNÍ POŽADAVKY - ODBORNÝ DOZOR</t>
  </si>
  <si>
    <t>převzetí základové spáry objektu, kontrola souladu předpokládané geologie. Geologický dohled při vrtání pilot.  
projektu se skutečným stavem 
stanovení vhodnosti či podmínečné vhodnosti vytěžených materiálů do zpětných 
zásypů konstrukce</t>
  </si>
  <si>
    <t>zahrnuje veškeré náklady spojené s objednatelem požadovaným dozorem</t>
  </si>
  <si>
    <t>12</t>
  </si>
  <si>
    <t>02991</t>
  </si>
  <si>
    <t>OSTATNÍ POŽADAVKY - INFORMAČNÍ TABULE</t>
  </si>
  <si>
    <t>billboard s účastníky výstavby 
1,75 x 2,5 m dle grafického návrhu investora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</si>
  <si>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</si>
  <si>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</si>
  <si>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03100</t>
  </si>
  <si>
    <t>ZAŘÍZENÍ STAVENIŠTĚ - ZŘÍZENÍ, PROVOZ, DEMONTÁŽ</t>
  </si>
  <si>
    <t>včetně oplocení staveniště 
včetně nákladů spojených se zřízením, provozováním a odstraněním mezideponií 
včetně dodržení všech podmínek v rozsahu stanovených Plánem BOZP</t>
  </si>
  <si>
    <t>zahrnuje objednatelem povolené náklady na pořízení (event. pronájem), provozování, udržování a likvidaci zhotovitelova zařízení</t>
  </si>
  <si>
    <t>Zemní práce</t>
  </si>
  <si>
    <t>15</t>
  </si>
  <si>
    <t>184B16</t>
  </si>
  <si>
    <t>VYSAZOVÁNÍ STROMŮ LISTNATÝCH S BALEM OBVOD KMENE DO 18CM, PODCHOZÍ VÝŠ MIN 2,4M</t>
  </si>
  <si>
    <t>Náhradní výsadba dle požadavků Vyskytné nad Jihlavou 
6ks olše lepkavá, 6ks dub letní, 6ks jilm horský na parc. č. 351/1 kú. Hlávkov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</si>
  <si>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</si>
  <si>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SO_201-01</t>
  </si>
  <si>
    <t>201-01 - Demolice stávajícího mostu</t>
  </si>
  <si>
    <t>014132</t>
  </si>
  <si>
    <t>POPLATKY ZA SKLÁDKU TYP S-NO (NEBEZPEČNÝ ODPAD)</t>
  </si>
  <si>
    <t>T</t>
  </si>
  <si>
    <t>mostní izolace 
2,2t/m3, čerpání dle skutečného stavu, pouze se souhlasem objednatele 
mostní izolace : 35*0,005*2,2=0,385 
asfalt (PAU = ZAS T3)  
9 * 2,2 = 19,8</t>
  </si>
  <si>
    <t>zahrnuje veškeré poplatky provozovateli skládky související s uložením odpadu na skládce.</t>
  </si>
  <si>
    <t>22</t>
  </si>
  <si>
    <t>015140</t>
  </si>
  <si>
    <t>POPLATKY ZA LIKVIDACI ODPADŮ NEKONTAMINOVANÝCH - 17 01 01  BETON Z DEMOLIC OBJEKTŮ, ZÁKLADŮ TV</t>
  </si>
  <si>
    <t>železobeton 
2,5t/m3 
14,93*2,5=37,33 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</si>
  <si>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</si>
  <si>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23</t>
  </si>
  <si>
    <t>015330</t>
  </si>
  <si>
    <t>POPLATKY ZA LIKVIDACI ODPADŮ NEKONTAMINOVANÝCH - 17 05 04  KAMENNÁ SUŤ</t>
  </si>
  <si>
    <t>kámen opěr a křídel + podkladní vrstvy na mostě:  
(18+93,44)*2= 222,880</t>
  </si>
  <si>
    <t>21</t>
  </si>
  <si>
    <t>111208</t>
  </si>
  <si>
    <t>ODSTRANĚNÍ KŘOVIN S ODVOZEM DO 20KM</t>
  </si>
  <si>
    <t>M2</t>
  </si>
  <si>
    <t>Odstranění náletových křovin v blízkosti mostu</t>
  </si>
  <si>
    <t>odstranění křovin a stromů do průměru 100 mm 
doprava dřevin na předepsanou vzdálenost 
spálení na hromadách nebo štěpkování</t>
  </si>
  <si>
    <t>113328</t>
  </si>
  <si>
    <t>ODSTRAN PODKL ZPEVNĚNÝCH PLOCH Z KAMENIVA NESTMEL, ODVOZ DO 20KM</t>
  </si>
  <si>
    <t>M3</t>
  </si>
  <si>
    <t>výkop vozovkových vrstev na mostě: 5*12*0,3=18 m3 
VZDÁLENOST ODVOZU UVEDENA ORIENTAČNĚ. SOUČÁSTÍ POLOŽKY JE KOMPLETNÍ ODVOZ DLE DISPOZIC ZHOTOVITELE.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</si>
  <si>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</si>
  <si>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</si>
  <si>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</si>
  <si>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na mostě tl.150mm 
(5*12)*0,15=9m3 
VZDÁLENOST ODVOZU UVEDENA ORIENTAČNĚ. SOUČÁSTÍ POLOŽKY JE KOMPLETNÍ ODVOZ DLE DISPOZIC ZHOTOVITELE.</t>
  </si>
  <si>
    <t>122731</t>
  </si>
  <si>
    <t>ODKOPÁVKY A PROKOPÁVKY OBECNÉ TŘ. I, ODVOZ DO 1KM</t>
  </si>
  <si>
    <t>odvoz na meziskládku pro vhodnou zeminu k dosypání 
kuželů a svahů 
humozní zeminu ze svrchním vrstev zachovat pro zpětné využití 
Za jednou opěrou: (2,7*4*7)+(3*4*7*0,5)= 117,6 m3 
most: 2*117,6 = 235,2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</si>
  <si>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</si>
  <si>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</si>
  <si>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</si>
  <si>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složení zeminy na mezideponii 
235,20m3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</si>
  <si>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</si>
  <si>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</si>
  <si>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9117C3</t>
  </si>
  <si>
    <t>SVOD OCEL ZÁBRADEL ÚROVEŇ ZADRŽ H2 - DEMONTÁŽ S PŘESUNEM</t>
  </si>
  <si>
    <t>M</t>
  </si>
  <si>
    <t>demontáž a odstranění stávajícícho zábradlí 
včetně odvozu na cestmistrovství v obci Polná 
v celé délce úseku 
2*95m=190m</t>
  </si>
  <si>
    <t>položka zahrnuje:  
- demontáž a odstranění zařízení  
- jeho odvoz na předepsané místo</t>
  </si>
  <si>
    <t>914113</t>
  </si>
  <si>
    <t>DOPRAVNÍ ZNAČKY ZÁKLADNÍ VELIKOSTI OCELOVÉ NEREFLEXNÍ - DEMONTÁŽ</t>
  </si>
  <si>
    <t>odstranění původního SDZ 
včetně odvozu na cestmistrovství v obci Polná</t>
  </si>
  <si>
    <t>Položka zahrnuje odstranění, demontáž a odklizení materiálu s odvozem na předepsané místo</t>
  </si>
  <si>
    <t>919113</t>
  </si>
  <si>
    <t>ŘEZÁNÍ ASFALTOVÉHO KRYTU VOZOVEK TL DO 150MM</t>
  </si>
  <si>
    <t>nařezání spáry před frézováním 
včetně spotřeby vody 
2*6=12m</t>
  </si>
  <si>
    <t>položka zahrnuje řezání vozovkové vrstvy v předepsané tloušťce, včetně spotřeby vody</t>
  </si>
  <si>
    <t>966138</t>
  </si>
  <si>
    <t>BOURÁNÍ KONSTRUKCÍ Z KAMENE NA MC S ODVOZEM DO 20KM</t>
  </si>
  <si>
    <t>bourání stávajících opěr a křídel 
VZDÁLENOST ODVOZU UVEDENA ORIENTAČNĚ. SOUČÁSTÍ POLOŽKY JE KOMPLETNÍ ODVOZ DLE DISPOZIC ZHOTOVITELE. 
opěry: 2*6*4*0,8= 38,4 m3 
základy: 2*2*0,8*6= 19,2 m3 
křídla: 4*2,8*0,8*4= 35,84m3 
celkem: 93,44m3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</si>
  <si>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</si>
  <si>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16</t>
  </si>
  <si>
    <t>966168</t>
  </si>
  <si>
    <t>BOURÁNÍ KONSTRUKCÍ ZE ŽELEZOBETONU S ODVOZEM DO 20KM</t>
  </si>
  <si>
    <t>VZDÁLENOST ODVOZU UVEDENA ORIENTAČNĚ. SOUČÁSTÍ POLOŽKY JE KOMPLETNÍ ODVOZ DLE DISPOZIC ZHOTOVITELE. 
železobeton - nosná konstrukce a římsy 
2,5t/m3 
(0,22*0,4*6)+(0,3*6*6)+(0,5*0,6*6*2)= 14,93 m3</t>
  </si>
  <si>
    <t>18</t>
  </si>
  <si>
    <t>97817</t>
  </si>
  <si>
    <t>ODSTRANĚNÍ MOSTNÍ IZOLACE</t>
  </si>
  <si>
    <t>odhad - v případě existence 
čerpání pouze se souhlasem TD a objednatele 
mostní izolace : 35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</si>
  <si>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</si>
  <si>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SO101</t>
  </si>
  <si>
    <t>SO 101 - komunikace</t>
  </si>
  <si>
    <t>111206</t>
  </si>
  <si>
    <t>ODSTRANĚNÍ KŘOVIN S ODVOZEM DO 12KM</t>
  </si>
  <si>
    <t>Odstranění křovin ze stávajícího náspu 
150 m2</t>
  </si>
  <si>
    <t>Položka zahrnuje:  
- odstranění křovin a stromů do průměru 100 mm  
- dopravu dřevin  na předepsanou vzdálenost  
- spálení na hromadách nebo štěpkování  
Položka nezahrnuje:  
- x</t>
  </si>
  <si>
    <t>112226</t>
  </si>
  <si>
    <t>ODSTRANĚNÍ PAŘEZŮ D DO 0,9M, ODVOZ DO 12KM</t>
  </si>
  <si>
    <t>Odstranění pařezů po kácení.  
Kácení zajišťuje KSUS.</t>
  </si>
  <si>
    <t>Položka zahrnuje zejména:  
- vytrhání nebo vykopání pařezů  
- veškeré zemní práce spojené s odstraněním pařezů  
- dopravu a uložení pařezů, případně další práce s nimi dle pokynů zadávací dokumentace  
- zásyp jam po pařezech.  
Položka nezahrnuje:  
- x  
Způsob měření:  
- počet pařezů se měří v [ks] vytrhaných nebo vykopaných pařezů, průměr pařezu je uvažován dle stromu ve výšce 1,3m nad terénem, u stávajícího pařezu se stanoví jako změřený průměr vynásobený  koeficientem 1/1,38.</t>
  </si>
  <si>
    <t>113322</t>
  </si>
  <si>
    <t>ODSTRANĚNÍ PODKLADŮ ZPEVNĚNÝCH PLOCH Z KAMENIVA NESTMEL, ODVOZ DO 2KM</t>
  </si>
  <si>
    <t>Odstranění zpevněných vrstev stávající komunikace pro přípravu lavic zemního tělesa 
Odvoz na mezideponii a zpětné použití do recyklace, případně zásypu 
0,3*0,25*120=9,000 [A]</t>
  </si>
  <si>
    <t>0,3*0,25*120=9,000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</si>
  <si>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</si>
  <si>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121101</t>
  </si>
  <si>
    <t>SEJMUTÍ ORNICE NEBO LESNÍ PŮDY S ODVOZEM DO 1KM</t>
  </si>
  <si>
    <t>sejmutí ornice stávajícího náspu 
(3+3)*120*0,12 = 87 m3 
uložení na deponii</t>
  </si>
  <si>
    <t>Položka zahrnuje:  
- sejmutí ornice bez ohledu na tloušťku vrstvy  
-  její vodorovnou dopravu  
Položka nezahrnuje:  
- uložení na trvalou skládku</t>
  </si>
  <si>
    <t>odvoz na meziskládku pro vhodnou zeminu k dosypání 
výkop lavic stávajícího zemního tělesa. Odvoz na mezideponii 
Objem v jednotlivých úsecích: 
0,121-0,14: 19,57 
0,14-0,16: 52,8 
0,16-0,175: 48,3 
0,19-0,2: 18,6 
0,2-0,22: 64,1 
0,22-0,24: 50,1 
0,24-0,245: 5,8 
celkem: 260 m3</t>
  </si>
  <si>
    <t>171103</t>
  </si>
  <si>
    <t>ULOŽENÍ SYPANINY DO NÁSYPŮ SE ZHUTNĚNÍM DO 100% PS</t>
  </si>
  <si>
    <t>Rozšíření zemního tělesa. 
Objem dle úseků staničení: 
0,121-0,14: 78,755 
0,14-0,16: 182,1 
0,16-0,175: 148,8 
0,19-0,2: 53,95 
0,2-0,22: 181,7 
0,22-0,24: 114,9 
0,24-0,245: 10,275 
celkem: 771 m3 
z toho 260 stávající zemina z mezideponie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</si>
  <si>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</si>
  <si>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uložení výkopu stávajícího tělesa na mezideponii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</si>
  <si>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</si>
  <si>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</si>
  <si>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</si>
  <si>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Doplnění náspu o novou zeminu 
771 - 260 = 511m3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</si>
  <si>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</si>
  <si>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18110</t>
  </si>
  <si>
    <t>ÚPRAVA PLÁNĚ SE ZHUTNĚNÍM V HORNINĚ TŘ. I</t>
  </si>
  <si>
    <t>úprava pláně pod úpravou krajnice 
1,5*2*120=360,000 [A]</t>
  </si>
  <si>
    <t>1,5*2*120=360,000 [A]</t>
  </si>
  <si>
    <t>Položka zahrnuje:  
- úpravu pláně včetně vyrovnání výškových rozdílů. Míru zhutnění určuje projekt.  
Položka nezahrnuje:  
- x</t>
  </si>
  <si>
    <t>20</t>
  </si>
  <si>
    <t>18222</t>
  </si>
  <si>
    <t>ROZPROSTŘENÍ ORNICE VE SVAHU V TL DO 0,15M</t>
  </si>
  <si>
    <t>tl. cca 100 mm-150mm 
rozprostření humózní zeminy z původní plochy z dočasného záboru do ploch 
určených k osetí, včetně dovozu z meziskládky 
součástí položky je i případný nákup materiálu 
5,2*112*2 = 1164 m2</t>
  </si>
  <si>
    <t>položka zahrnuje: 
nutné přemístění ornice z dočasných skládek vzdálených do 50m 
rozprostření ornice v předepsané tloušťce ve svahu přes 1:5</t>
  </si>
  <si>
    <t>Komunikace</t>
  </si>
  <si>
    <t>56330</t>
  </si>
  <si>
    <t>VOZOVKOVÉ VRSTVY ZE ŠTĚRKODRTI</t>
  </si>
  <si>
    <t>ŠD do zpevnění krajnice 
1,9*120*0,3*2 = 137 m3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</si>
  <si>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</si>
  <si>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567544</t>
  </si>
  <si>
    <t>VRST PRO OBNOVU A OPR RECYK ZA STUD CEM A ASF EM TL DO 200MM</t>
  </si>
  <si>
    <t>Recyklace za studena - specifikace dle TZ 
110*7,5 = 825 m2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</si>
  <si>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</si>
  <si>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56962</t>
  </si>
  <si>
    <t>ZPEVNĚNÍ KRAJNIC Z RECYKLOVANÉHO MATERIÁLU TL DO 100MM</t>
  </si>
  <si>
    <t>0,5*105*2 = 105 m2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</si>
  <si>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</si>
  <si>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17</t>
  </si>
  <si>
    <t>572123</t>
  </si>
  <si>
    <t>INFILTRAČNÍ POSTŘIK Z EMULZE DO 1,0KG/M2</t>
  </si>
  <si>
    <t>5,75*112 = 644 m2 
ČERPÁNÍ POUZE SE SOUHLASEM OBJEDNATELE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</si>
  <si>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</si>
  <si>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572213</t>
  </si>
  <si>
    <t>SPOJOVACÍ POSTŘIK Z EMULZE DO 0,5KG/M2</t>
  </si>
  <si>
    <t>5,75*112 = 644 m2</t>
  </si>
  <si>
    <t>19</t>
  </si>
  <si>
    <t>572223</t>
  </si>
  <si>
    <t>SPOJOVACÍ POSTŘIK Z EMULZE DO 1,0KG/M2</t>
  </si>
  <si>
    <t>57475</t>
  </si>
  <si>
    <t>VOZOVKOVÉ VÝZTUŽNÉ VRSTVY Z GEOMŘÍŽOVINY</t>
  </si>
  <si>
    <t>Zpevnění nového náspu 3 vrstvy. Specifikace de TZ 
3*3,3*105*2 = 2079 m2</t>
  </si>
  <si>
    <t>Položka zahrnuje:  
- dodání geomříže v požadované kvalitě a v množství včetně přesahů (přesahy započteny v jednotkové ceně)  
- očištění podkladu  
- pokládka geomříže dle předepsaného technologického předpisu  
Položka nezahrnuje:  
- x</t>
  </si>
  <si>
    <t>574A34</t>
  </si>
  <si>
    <t>ASFALTOVÝ BETON PRO OBRUSNÉ VRSTVY ACO 11+ TL. 40MM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</si>
  <si>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</si>
  <si>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574C56</t>
  </si>
  <si>
    <t>ASFALTOVÝ BETON PRO LOŽNÍ VRSTVY ACL 16+, 16S TL. 60MM</t>
  </si>
  <si>
    <t>574E46</t>
  </si>
  <si>
    <t>ASFALTOVÝ BETON PRO PODKLADNÍ VRSTVY ACP 16+, 16S TL. 50MM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</si>
  <si>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</si>
  <si>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9113A1</t>
  </si>
  <si>
    <t>SVODIDLO OCEL SILNIČ JEDNOSTR, ÚROVEŇ ZADRŽ N1, N2 - DODÁVKA A MONTÁŽ</t>
  </si>
  <si>
    <t>109,3 + 113,6 - 30 = 192,9 m 
Kumulovaná položka pro běžné svodidlo i svodidlo s dlouhým náběhem.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</si>
  <si>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</si>
  <si>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SO201</t>
  </si>
  <si>
    <t>SO 201 - Rekonstrukce mostu</t>
  </si>
  <si>
    <t>014122</t>
  </si>
  <si>
    <t>POPLATKY ZA SKLÁDKU TYP S-OO (OSTATNÍ ODPAD)</t>
  </si>
  <si>
    <t>zemina 
čištění koryta potoka: 14*3*0,2= 8,4 m3 =&gt; 4,2*1,8= 15,12 t</t>
  </si>
  <si>
    <t>11512</t>
  </si>
  <si>
    <t>ČERPÁNÍ VODY DO 1000 L/MIN</t>
  </si>
  <si>
    <t>čerpání vody 
komplet po celou dobu výstavby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</si>
  <si>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</si>
  <si>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</si>
  <si>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</si>
  <si>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dočasné zatrubnění potoka délky 20m 
včetně potřebných hrázek, nátoků, těsnění atd.</t>
  </si>
  <si>
    <t>Položka převedení vody na povrchu zahrnuje zřízení, udržování a odstranění příslušného zařízení. Převedení vody se uvádí buď průměrem potrubí (DN) nebo délkou rozvinutého obvodu žlabu (r.o.).</t>
  </si>
  <si>
    <t>125731</t>
  </si>
  <si>
    <t>VYKOPÁVKY ZE ZEMNÍKŮ A SKLÁDEK TŘ. I, ODVOZ DO 1KM</t>
  </si>
  <si>
    <t>dovoz materiálu zeminy pro dosypání svahů a kuželů mimo komunikaci 
pro zpětné využití z meziskládky 
235,2 m3 - viz SO001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</si>
  <si>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</si>
  <si>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12960</t>
  </si>
  <si>
    <t>ČIŠTĚNÍ VODOTEČÍ A MELIORAČ KANÁLŮ OD NÁNOSŮ</t>
  </si>
  <si>
    <t>kompletní vyčištění celého prostoru pod mostem a přesahem 5,0 m na obě strany 
od mostu, 
včetně odvozu na skládku 
14*3*0,2 = 8,4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</si>
  <si>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</si>
  <si>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171101</t>
  </si>
  <si>
    <t>ULOŽENÍ SYPANINY DO NÁSYPŮ SE ZHUTNĚNÍM DO 95% PS</t>
  </si>
  <si>
    <t>dosypání svahů a kuželů mostu z vykopaného materiálu z meziskládky 
dosypání prostoru podél křídel 
57,6 m3 - viz SO001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</si>
  <si>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</si>
  <si>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pod vozovkovými vrstvami přechodové oblasti 
98m2</t>
  </si>
  <si>
    <t>položka zahrnuje úpravu pláně včetně vyrovnání výškových rozdílů. Míru zhutnění určuje projekt.</t>
  </si>
  <si>
    <t>tl. cca 100 mm 
rozprostření humózní zeminy z původní plochy z dočasného záboru do ploch 
určených k osetí, včetně dovozu z meziskládky 
60m2</t>
  </si>
  <si>
    <t>Základy</t>
  </si>
  <si>
    <t>21331</t>
  </si>
  <si>
    <t>DRENÁŽNÍ VRSTVY Z BETONU MEZEROVITÉHO (DRENÁŽNÍHO)</t>
  </si>
  <si>
    <t>ochrana drenáže 
dodávka a zásyp se zhutněním vč.dopravy 
0,3*0,3*6*2=1,1</t>
  </si>
  <si>
    <t>Položka zahrnuje: 
- dodávku předepsaného materiálu pro drenážní vrstvu, včetně mimostaveništní a vnitrostaveništní dopravy 
- provedení drenážní vrstvy předepsaných rozměrů a předepsaného tvaru</t>
  </si>
  <si>
    <t>21341</t>
  </si>
  <si>
    <t>DRENÁŽNÍ VRSTVY Z PLASTBETONU (PLASTMALTY)</t>
  </si>
  <si>
    <t>drenážní polymerbeton podél římsy 
kompletní provedení 
0,15*0,04*(15+15)= 0,18</t>
  </si>
  <si>
    <t>68</t>
  </si>
  <si>
    <t>21450</t>
  </si>
  <si>
    <t>SANAČNÍ VRSTVY Z KAMENIVA</t>
  </si>
  <si>
    <t>Úprava podloží pod křídli 
ŠD 0-63</t>
  </si>
  <si>
    <t>2*1,5*0,25*4=3,000 [A]</t>
  </si>
  <si>
    <t>Položka zahrnuje  
- dodávku předepsaného kameniva  
- mimostaveništní a vnitrostaveništní dopravu a jeho uložení  
- není-li v zadávací dokumentaci uvedeno jinak, jedná se o nakupovaný materiál  
Položka nezahrnuje:  
- x</t>
  </si>
  <si>
    <t>63</t>
  </si>
  <si>
    <t>224325</t>
  </si>
  <si>
    <t>PILOTY ZE ŽELEZOBETONU C30/37</t>
  </si>
  <si>
    <t>ŽB pilota D=900mm, dl. 7,5m, 2*3 ks 
0,64m2*7,5*6 = 28,8 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</si>
  <si>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sedel, zřízení  všech  požadovaných  otvorů,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ukončení piloty pod ústím vrtu a vyplnění zbývající části sypaninou nebo kamenivem, zřízení výplně piloty pod hladinou vody  
- odbourání a odstranění znehodnocené části výplně a úprava hlavy piloty před výstavbou další konstrukční části  
- veškerý materiál, výrobky a polotovary, včetně mimostaveništní a vnitrostaveništní dopravy  
Položka nezahrnuje:  
- dodání a osazení výztuže  
- vrty  
Způsob měření:  
- objem betonu pro přebetonování a nadbetonování se nezapočítává</t>
  </si>
  <si>
    <t>64</t>
  </si>
  <si>
    <t>224365</t>
  </si>
  <si>
    <t>VÝZTUŽ PILOT Z OCELI 10505, B500B</t>
  </si>
  <si>
    <t>0,15 t / m3 
28,8*0,15 = 4,32 t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</si>
  <si>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  
Položka nezahrnuje:  
- x</t>
  </si>
  <si>
    <t>65</t>
  </si>
  <si>
    <t>264141</t>
  </si>
  <si>
    <t>VRTY PRO PILOTY TŘ. I D DO 1000MM</t>
  </si>
  <si>
    <t>2*3*7,5 = 45 m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</si>
  <si>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Položka nezahrnuje:  
-  zapažení trvalými pažnicemi  
-  uložení zeminy na skládku a poplatek za skládku  
Způsob měření:  
- do délky vrtu se nezapočítává  hluché vrtání</t>
  </si>
  <si>
    <t>272325</t>
  </si>
  <si>
    <t>ZÁKLADY ZE ŽELEZOBETONU DO C30/37</t>
  </si>
  <si>
    <t>Nové zákaldové prahy opěr a základy křídel 
opěry: 0,82m2 * 7,65m * 2ks = 12,55m3  
křídla: 1,85*1,25*0,4*4 = 3,7 m3 
A+B = 3,7+12,55 = 16,25 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</si>
  <si>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</si>
  <si>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272365</t>
  </si>
  <si>
    <t>VÝZTUŽ ZÁKLADŮ Z OCELI 10505, B500B</t>
  </si>
  <si>
    <t>zahrnuje všechny práce a dodávku materiálu vč.svarů a opatření PKO 
0,15 t/ m3 
0,15*16,25 = 2,44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</si>
  <si>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</si>
  <si>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28997F</t>
  </si>
  <si>
    <t>OPLÁŠTĚNÍ (ZPEVNĚNÍ) Z GEOTEXTILIE DO 600G/M2</t>
  </si>
  <si>
    <t>geotextilie ochrana izolace rubu opěr</t>
  </si>
  <si>
    <t>7*3*2=42,000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</si>
  <si>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</si>
  <si>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28999</t>
  </si>
  <si>
    <t>OPLÁŠTĚNÍ (ZPEVNĚNÍ) Z FÓLIE</t>
  </si>
  <si>
    <t>HDPE folie v přechodové oblasti 
zahrnuje všechny práce a dodávku materiálu vč.množství potřebného na přesahy 
( není součástí MJ) 
5*6*2 = 60m2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</si>
  <si>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</si>
  <si>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</si>
  <si>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31717</t>
  </si>
  <si>
    <t>KOVOVÉ KONSTRUKCE PRO KOTVENÍ ŘÍMSY</t>
  </si>
  <si>
    <t>KG</t>
  </si>
  <si>
    <t>dodávka a osazení kotevního prvku vč.dodatečných vrtů, zálivky atd. 
6,0kg/ks 
((6+6)/0,5)*6 = 360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</si>
  <si>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</si>
  <si>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</si>
  <si>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</si>
  <si>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Beton C30/37 
komplet vč.bednění, povrchové úpravy, zřízení podélných i příčných pracovních a 
dilatačních spar, 
výplně, těsnění a tmelení spar a spojů, vč.řezání spar atd. 
včetně striáže 
(15+15)*0,71= 21,3m3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</si>
  <si>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</si>
  <si>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317365</t>
  </si>
  <si>
    <t>VÝZTUŽ ŘÍMS Z OCELI 10505, B500B</t>
  </si>
  <si>
    <t>zahrnuje všechny práce a dodávku materiálu vč.svarů a opatření PKO 
0,18 t / m3 
21,3*0,18 = 3,84 t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</si>
  <si>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</si>
  <si>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333325</t>
  </si>
  <si>
    <t>MOSTNÍ OPĚRY A KŘÍDLA ZE ŽELEZOVÉHO BETONU DO C30/37</t>
  </si>
  <si>
    <t>mostní křídla 
kompletní provedení vč.bednění, zřízení pracovních a dilatačních spar, výplně, 
těsnění a tmelení spar a spojů, zřízení případných prostupů vč.nátěrů proti zemní 
vlhkosti, letopočtu vlysem do betonu atd. 
základy vykázány samostatně 
13,5 m2 * 0,5 m = 6,75 m3 * 4ks = 27 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</si>
  <si>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</si>
  <si>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24</t>
  </si>
  <si>
    <t>333365</t>
  </si>
  <si>
    <t>VÝZTUŽ MOSTNÍCH OPĚR A KŘÍDEL Z OCELI 10505, B500B</t>
  </si>
  <si>
    <t>výztuž křídel 
komplet včetně svarů a PKO 
0,16 t/m3 
27*0,16 = 4,32 t</t>
  </si>
  <si>
    <t>25</t>
  </si>
  <si>
    <t>389325</t>
  </si>
  <si>
    <t>MOSTNÍ RÁMOVÉ KONSTRUKCE ZE ŽELEZOBETONU C30/37</t>
  </si>
  <si>
    <t>komplet vč.bednění, skruže, zřízení pracovních a dilatačních spar, výplně, těsnění 
a tmelení spar a spojů, zřízení případných prostupů vč.nátěrů proti zemní vlhkosti, 
atd. 
6,62 m2 * 7,64 = 50,6 m3</t>
  </si>
  <si>
    <t>26</t>
  </si>
  <si>
    <t>389365</t>
  </si>
  <si>
    <t>VÝZTUŽ MOSTNÍ RÁMOVÉ KONSTRUKCE Z OCELI 10505, B500B</t>
  </si>
  <si>
    <t>zahrnuje všechny práce a dodávku materiálu vč.svarů a opatření PKO 
0,16 t / m3 
50,6 * 0,16 = 8,1 t</t>
  </si>
  <si>
    <t>Vodorovné konstrukce</t>
  </si>
  <si>
    <t>67</t>
  </si>
  <si>
    <t>431325</t>
  </si>
  <si>
    <t>SCHODIŠŤ KONSTR ZE ŽELEZOBETONU DO C30/37</t>
  </si>
  <si>
    <t>servisní schodiště podél křídla 
6*0,5*0,5=1,500 [A]</t>
  </si>
  <si>
    <t>6*0,5*0,5=1,500 [A]</t>
  </si>
  <si>
    <t>27</t>
  </si>
  <si>
    <t>451312</t>
  </si>
  <si>
    <t>PODKLADNÍ A VÝPLŇOVÉ VRSTVY Z PROSTÉHO BETONU C12/15</t>
  </si>
  <si>
    <t>podkladní beton pod základya drenáží za rubem opěr 
základy: 2,85 * 8,04 * 0,1 * 2 = 4,6 m3  
drenáž: 0,45 * 7,65 * 2 = 6,88 m3 
celkem: 11,5 m3</t>
  </si>
  <si>
    <t>28</t>
  </si>
  <si>
    <t>451314</t>
  </si>
  <si>
    <t>PODKLADNÍ A VÝPLŇOVÉ VRSTVY Z PROSTÉHO BETONU C25/30</t>
  </si>
  <si>
    <t>podkladní beton tl. 100 mm pod dlažbu z lom. kamene C25/30,  
včetně vytvarování cesty v korytě 
a pod betonové skluzy a schodiště 
koryt: 10,6 *6 * 0,15 = 9,54 m3 
skluzy: 8*0,6 * 0,1 * 4 = 1,92 m3 
celkem: 11,46 m3</t>
  </si>
  <si>
    <t>29</t>
  </si>
  <si>
    <t>45152</t>
  </si>
  <si>
    <t>PODKLADNÍ A VÝPLŇOVÉ VRSTVY Z KAMENIVA DRCENÉHO</t>
  </si>
  <si>
    <t>přechodová oblast zásyp - materiál vhodný do násypu, ochranný zásyp 
přechodová oblast: 1,32*7*2= 18,48m3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</si>
  <si>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</si>
  <si>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</si>
  <si>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45157</t>
  </si>
  <si>
    <t>PODKLADNÍ A VÝPLŇOVÉ VRSTVY Z KAMENIVA TĚŽENÉHO</t>
  </si>
  <si>
    <t>štěrkopískový obsyp HDPE folie tl.150+150mm 
0,3*(6)*7= 12,6 m3</t>
  </si>
  <si>
    <t>56</t>
  </si>
  <si>
    <t>46251</t>
  </si>
  <si>
    <t>ZÁHOZ Z LOMOVÉHO KAMENE</t>
  </si>
  <si>
    <t>přechodový klín kamenným záhozem - koryto + břehy  
4* 12m2 * 0,5  = 24 m3</t>
  </si>
  <si>
    <t>položka zahrnuje: 
- dodávku a zához lomového kamene předepsané frakce včetně mimostaveništní a vnitrostaveništní dopravy 
není-li v zadávací dokumentaci uvedeno jinak, jedná se o nakupovaný materiál</t>
  </si>
  <si>
    <t>31</t>
  </si>
  <si>
    <t>465512</t>
  </si>
  <si>
    <t>DLAŽBY Z LOMOVÉHO KAMENE NA MC</t>
  </si>
  <si>
    <t>tl. 200 mm 
kompletní provedení dlažby vč. položení do bet.lože, spárování, těsnění, tmelení a 
vyplnění spar proti CHRL, 
vtoky do skluzů 
skluzy 8*0,6*4 = 19,2 m2 
koryto: 10*6*0,2 = 12m3 
dlažba vtoků do skluzů: 5m2 
celkem: 17 + 19,2m2 * 0,2= 7,24 m3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</si>
  <si>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</si>
  <si>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33</t>
  </si>
  <si>
    <t>467385</t>
  </si>
  <si>
    <t>STUPNĚ A PRAHY VOD KORYT ZE ŽELBET DO C30/37 VČET VÝZT</t>
  </si>
  <si>
    <t>Betonový práh v korytě + betonový práh na konci skluzů 
v korytě: 0,3*1*(6)*2= 3,6 m3 
skluzy - zakončovací 0,5 m3 
skluzy_mezilehlé: 0,5 m3 
celkem 4,6 m3</t>
  </si>
  <si>
    <t>položka zahrnuje: 
- nutné zemní práce (hloubení rýh apod.)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</si>
  <si>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34</t>
  </si>
  <si>
    <t>56334</t>
  </si>
  <si>
    <t>VOZOVKOVÉ VRSTVY ZE ŠTĚRKODRTI TL. DO 200MM</t>
  </si>
  <si>
    <t>ŠDa 0/32 
vozovka mimo most - doplnění ŠD v přechodové oblasti 
2*150mm 
10*7*2*2= 280 m2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</si>
  <si>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</si>
  <si>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36</t>
  </si>
  <si>
    <t>572214</t>
  </si>
  <si>
    <t>SPOJOVACÍ POSTŘIK Z MODIFIK EMULZE DO 0,5KG/M2</t>
  </si>
  <si>
    <t>vozovka na mostě: 
Spojovací postřik kationaktivní emulzí 0,25kg/m2 
2*6*6=  72 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</si>
  <si>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</si>
  <si>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37</t>
  </si>
  <si>
    <t>38</t>
  </si>
  <si>
    <t>kce. vozovky na mostě  
39 m2</t>
  </si>
  <si>
    <t>61</t>
  </si>
  <si>
    <t>575C53</t>
  </si>
  <si>
    <t>LITÝ ASFALT MA IV (OCHRANA MOSTNÍ IZOLACE) 11 TL. 40MM</t>
  </si>
  <si>
    <t>MA 11 IV, tl.40mm 
vč.úpravy napojení, ukončení podél obrubníků, dilatačních zařízení, odvodňovacích 
proužků, odvodňovačů, vpustí, šachet atd. 
vozovka na mostě 
39 m2</t>
  </si>
  <si>
    <t>Přidružená stavební výroba</t>
  </si>
  <si>
    <t>66</t>
  </si>
  <si>
    <t>711111</t>
  </si>
  <si>
    <t>IZOLACE BĚŽNÝCH KONSTRUKCÍ PROTI ZEMNÍ VLHKOSTI ASFALTOVÝMI NÁTĚRY</t>
  </si>
  <si>
    <t>opěry: 2,5 * 4 * 7,65 = 76,5 m2 
křídla: 14*2*4 = 112 m2  
celkem: 188,5 m2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</si>
  <si>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</si>
  <si>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42</t>
  </si>
  <si>
    <t>711442</t>
  </si>
  <si>
    <t>IZOLACE MOSTOVEK CELOPLOŠNÁ ASFALTOVÝMI PÁSY S PEČETÍCÍ VRSTVOU</t>
  </si>
  <si>
    <t>(6+2,6+2,6) * 7,65 = 86 m2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</si>
  <si>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</si>
  <si>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43</t>
  </si>
  <si>
    <t>711502</t>
  </si>
  <si>
    <t>OCHRANA IZOLACE NA POVRCHU ASFALTOVÝMI PÁSY</t>
  </si>
  <si>
    <t>ochrana izolace pod římsou 
(15+15)*0,6= 18 m2</t>
  </si>
  <si>
    <t>položka zahrnuje: 
- dodání  předepsaného ochranného materiálu 
- zřízení ochrany izolace</t>
  </si>
  <si>
    <t>44</t>
  </si>
  <si>
    <t>711509</t>
  </si>
  <si>
    <t>OCHRANA IZOLACE NA POVRCHU TEXTILIÍ</t>
  </si>
  <si>
    <t>rub opěr a křídel 600g/m2 
4*14 + 2*4*7,5 = 116 m2</t>
  </si>
  <si>
    <t>45</t>
  </si>
  <si>
    <t>78382</t>
  </si>
  <si>
    <t>NÁTĚRY BETON KONSTR TYP S2 (OS-B)</t>
  </si>
  <si>
    <t>nátěr NK 
60m2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</si>
  <si>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</si>
  <si>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46</t>
  </si>
  <si>
    <t>78383</t>
  </si>
  <si>
    <t>NÁTĚRY BETON KONSTR TYP S4 (OS-C)</t>
  </si>
  <si>
    <t>ochranný nátěr říms 
30*1,4 = 42 m2</t>
  </si>
  <si>
    <t>Potrubí</t>
  </si>
  <si>
    <t>47</t>
  </si>
  <si>
    <t>87533</t>
  </si>
  <si>
    <t>POTRUBÍ DREN Z TRUB PLAST DN DO 150MM</t>
  </si>
  <si>
    <t>rubová drenáž DN150 
včetně vyústění na líc 
2*7,5 = 15 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</si>
  <si>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</si>
  <si>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49</t>
  </si>
  <si>
    <t>9117C1</t>
  </si>
  <si>
    <t>SVOD OCEL ZÁBRADEL ÚROVEŇ ZADRŽ H2 - DODÁVKA A MONTÁŽ</t>
  </si>
  <si>
    <t>ZÁBRADELNÍ MOSTNÍ SVODIDLO 
ÚROVEŇ ZADRŽENÍ H2 
2*15 = 30 m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</si>
  <si>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</si>
  <si>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51</t>
  </si>
  <si>
    <t>914A21</t>
  </si>
  <si>
    <t>EV ČÍSLO MOSTU OCEL S FÓLIÍ TŘ.1 DODÁVKA A MONTÁŽ</t>
  </si>
  <si>
    <t>komplet 
na samostatný sloupek, včetně základu</t>
  </si>
  <si>
    <t>položka zahrnuje: 
- dodávku a montáž značek v požadovaném provedení</t>
  </si>
  <si>
    <t>52</t>
  </si>
  <si>
    <t>917212</t>
  </si>
  <si>
    <t>ZÁHONOVÉ OBRUBY Z BETONOVÝCH OBRUBNÍKŮ ŠÍŘ 80MM</t>
  </si>
  <si>
    <t>obruba betonových skluzů 
4*9 = 36m</t>
  </si>
  <si>
    <t>Položka zahrnuje: 
dodání a pokládku betonových obrubníků o rozměrech předepsaných zadávací dokumentací 
betonové lože i boční betonovou opěrku.</t>
  </si>
  <si>
    <t>53</t>
  </si>
  <si>
    <t>919111</t>
  </si>
  <si>
    <t>ŘEZÁNÍ ASFALTOVÉHO KRYTU VOZOVEK TL DO 50MM</t>
  </si>
  <si>
    <t>naříznutá spára nad rubem NK mezi komunikací na mostě a mimo most 
2*6,5m = 13m 
staráxnová komunikace 
2*6,5= 13 m   
celkem 26m</t>
  </si>
  <si>
    <t>54</t>
  </si>
  <si>
    <t>931326</t>
  </si>
  <si>
    <t>TĚSNĚNÍ DILATAČ SPAR ASF ZÁLIVKOU MODIFIK PRŮŘ DO 800MM2</t>
  </si>
  <si>
    <t>mezi vozovkou na mostě a mimo most: 2*6,5 = 13m 
podél říms: 15+15 = 30 m 
mezi novou a starou vozovkou: 2*6,5 = 13m 
celkem 56m</t>
  </si>
  <si>
    <t>položka zahrnuje dodávku a osazení předepsaného materiálu, očištění ploch spáry před úpravou, očištění okolí spáry po úpravě 
nezahrnuje těsnící profil</t>
  </si>
  <si>
    <t>55</t>
  </si>
  <si>
    <t>93135</t>
  </si>
  <si>
    <t>TĚSNĚNÍ DILATAČ SPAR PRYŽ PÁSKOU NEBO KRUH PROFILEM</t>
  </si>
  <si>
    <t>podél říms 
15+15=30m</t>
  </si>
  <si>
    <t>položka zahrnuje dodávku a osazení předepsaného materiálu, očištění ploch spáry před úpravou, očištění okolí spáry po úpravě</t>
  </si>
  <si>
    <t>SO202</t>
  </si>
  <si>
    <t>SO 202 - DIO</t>
  </si>
  <si>
    <t>03720</t>
  </si>
  <si>
    <t>POMOC PRÁCE ZAJIŠŤ NEBO ZŘÍZ REGULACI A OCHRANU DOPRAVY</t>
  </si>
  <si>
    <t>kompletní realizace a vyřízení dopravního značení DIO 
provizorní SSZ a DZ vč. stanovení přechodné úpravy, vč. správních poplatků a 
splnění podmínek účastníků řízení o povolení uzavírky např. přemístění, zrušení 
zastávek BUS atd 
včetně nákladů spojených s případnými stavebními úpravami, oplocením a 
značením obchůzné trasy 
včetně pasportizace majektu a komunikací v okolí stavby - PŘED A PO PROVEDNÍ STAVBY</t>
  </si>
  <si>
    <t>zahrnuje objednatelem povolené náklady na požadovaná zařízení zhotovitele</t>
  </si>
  <si>
    <t>93767</t>
  </si>
  <si>
    <t>MOBILIÁŘ - PŘÍSTŘEŠKY PRO ZASTÁVKY VEŘEJNÉ DOPRAVY</t>
  </si>
  <si>
    <t>Přístřešek v místě dočasné polohy zastávky na křižovatce silnic III/13111 a místní komunikce. Dle požadavku ve vyjádření obce Vyskytná.  
Předpokládá se dřevěný přístřešek o půdorysných rozměrech min. 3*1,8m.  
Tři boční strany zakryté.  
Konkrétní provedení bude před instalací odsouhlaseno objednatelem a obcí Vyskytná.  
Včetně demontáže přístřešku pro zrušení dočasné zastávky.  
ČERPÁNÍ POLOŽKY POUZE SE SOUHLASEM OBJEDNATELE.</t>
  </si>
  <si>
    <t>Položka zahrnuje:  
- montáž, osazení a dodávku kompletního zařízení, předepsaného zadávací dokumentací (materiál uvedený v textu představuje rozhodující podíl ve výrobku)  
- mimostavništní a vnitrostaveništní dopravu  
- nezbytné zemní práce a základové konstrukce  
- předepsanou povrchovou úpravu (nátěry a pod.)  
Položka nezahrnuje:  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</si>
</sst>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6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3" fillId="2" borderId="4" xfId="6" applyFont="1" applyFill="1" applyBorder="1" applyAlignment="1">
      <alignment horizontal="right"/>
    </xf>
    <xf numFmtId="4" fontId="3" fillId="2" borderId="4" xfId="6" applyNumberFormat="1" applyFont="1" applyFill="1" applyBorder="1" applyAlignment="1">
      <alignment horizontal="center"/>
    </xf>
    <xf numFmtId="0" fontId="3" fillId="2" borderId="4" xfId="6" applyFont="1" applyFill="1" applyBorder="1" applyAlignment="1">
      <alignment wrapText="1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SUM(C10:C14)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SUM(E10:E14)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3" t="s">
        <v>24</v>
      </c>
      <c r="B10" s="23" t="s">
        <v>25</v>
      </c>
      <c r="C10" s="24">
        <f>'010'!I3</f>
        <v>0</v>
      </c>
      <c r="D10" s="24">
        <f>'010'!O2</f>
        <v>0</v>
      </c>
      <c r="E10" s="24">
        <f>C10+D10</f>
        <v>0</v>
      </c>
    </row>
    <row r="11" spans="1:5" ht="12.75" customHeight="1" x14ac:dyDescent="0.2">
      <c r="A11" s="23" t="s">
        <v>116</v>
      </c>
      <c r="B11" s="23" t="s">
        <v>117</v>
      </c>
      <c r="C11" s="24">
        <f>'SO_201-01'!I3</f>
        <v>0</v>
      </c>
      <c r="D11" s="24">
        <f>'SO_201-01'!O2</f>
        <v>0</v>
      </c>
      <c r="E11" s="24">
        <f>C11+D11</f>
        <v>0</v>
      </c>
    </row>
    <row r="12" spans="1:5" ht="12.75" customHeight="1" x14ac:dyDescent="0.2">
      <c r="A12" s="23" t="s">
        <v>181</v>
      </c>
      <c r="B12" s="23" t="s">
        <v>182</v>
      </c>
      <c r="C12" s="24">
        <f>'SO101'!I3</f>
        <v>0</v>
      </c>
      <c r="D12" s="24">
        <f>'SO101'!O2</f>
        <v>0</v>
      </c>
      <c r="E12" s="24">
        <f>C12+D12</f>
        <v>0</v>
      </c>
    </row>
    <row r="13" spans="1:5" ht="12.75" customHeight="1" x14ac:dyDescent="0.2">
      <c r="A13" s="23" t="s">
        <v>261</v>
      </c>
      <c r="B13" s="23" t="s">
        <v>262</v>
      </c>
      <c r="C13" s="24">
        <f>'SO201'!I3</f>
        <v>0</v>
      </c>
      <c r="D13" s="24">
        <f>'SO201'!O2</f>
        <v>0</v>
      </c>
      <c r="E13" s="24">
        <f>C13+D13</f>
        <v>0</v>
      </c>
    </row>
    <row r="14" spans="1:5" ht="12.75" customHeight="1" x14ac:dyDescent="0.2">
      <c r="A14" s="23" t="s">
        <v>484</v>
      </c>
      <c r="B14" s="23" t="s">
        <v>485</v>
      </c>
      <c r="C14" s="24">
        <f>'SO202'!I3</f>
        <v>0</v>
      </c>
      <c r="D14" s="24">
        <f>'SO202'!O2</f>
        <v>0</v>
      </c>
      <c r="E14" s="24">
        <f>C14+D14</f>
        <v>0</v>
      </c>
    </row>
  </sheetData>
  <sheetProtection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0+O8+O65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24</v>
      </c>
      <c r="I3" s="44">
        <f>0+I8+I65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24</v>
      </c>
      <c r="D4" s="2"/>
      <c r="E4" s="21" t="s">
        <v>25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9" t="s">
        <v>27</v>
      </c>
      <c r="D8" s="22"/>
      <c r="E8" s="30" t="s">
        <v>44</v>
      </c>
      <c r="F8" s="22"/>
      <c r="G8" s="22"/>
      <c r="H8" s="22"/>
      <c r="I8" s="31">
        <f>0+Q8</f>
        <v>0</v>
      </c>
      <c r="O8">
        <f>0+R8</f>
        <v>0</v>
      </c>
      <c r="Q8">
        <f>0+I9+I13+I17+I21+I25+I29+I33+I37+I41+I45+I49+I53+I57+I61</f>
        <v>0</v>
      </c>
      <c r="R8">
        <f>0+O9+O13+O17+O21+O25+O29+O33+O37+O41+O45+O49+O53+O57+O61</f>
        <v>0</v>
      </c>
    </row>
    <row r="9" spans="1:18" x14ac:dyDescent="0.2">
      <c r="A9" s="28" t="s">
        <v>45</v>
      </c>
      <c r="B9" s="32" t="s">
        <v>29</v>
      </c>
      <c r="C9" s="32" t="s">
        <v>46</v>
      </c>
      <c r="D9" s="28" t="s">
        <v>47</v>
      </c>
      <c r="E9" s="33" t="s">
        <v>48</v>
      </c>
      <c r="F9" s="34" t="s">
        <v>49</v>
      </c>
      <c r="G9" s="35">
        <v>1</v>
      </c>
      <c r="H9" s="36">
        <v>0</v>
      </c>
      <c r="I9" s="37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8" t="s">
        <v>50</v>
      </c>
      <c r="E10" s="39" t="s">
        <v>51</v>
      </c>
    </row>
    <row r="11" spans="1:18" x14ac:dyDescent="0.2">
      <c r="A11" s="40" t="s">
        <v>52</v>
      </c>
      <c r="E11" s="41" t="s">
        <v>47</v>
      </c>
    </row>
    <row r="12" spans="1:18" x14ac:dyDescent="0.2">
      <c r="A12" t="s">
        <v>53</v>
      </c>
      <c r="E12" s="39" t="s">
        <v>54</v>
      </c>
    </row>
    <row r="13" spans="1:18" x14ac:dyDescent="0.2">
      <c r="A13" s="28" t="s">
        <v>45</v>
      </c>
      <c r="B13" s="32" t="s">
        <v>23</v>
      </c>
      <c r="C13" s="32" t="s">
        <v>55</v>
      </c>
      <c r="D13" s="28" t="s">
        <v>47</v>
      </c>
      <c r="E13" s="33" t="s">
        <v>56</v>
      </c>
      <c r="F13" s="34" t="s">
        <v>49</v>
      </c>
      <c r="G13" s="35">
        <v>1</v>
      </c>
      <c r="H13" s="36">
        <v>0</v>
      </c>
      <c r="I13" s="37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8" t="s">
        <v>50</v>
      </c>
      <c r="E14" s="39" t="s">
        <v>57</v>
      </c>
    </row>
    <row r="15" spans="1:18" x14ac:dyDescent="0.2">
      <c r="A15" s="40" t="s">
        <v>52</v>
      </c>
      <c r="E15" s="41" t="s">
        <v>47</v>
      </c>
    </row>
    <row r="16" spans="1:18" x14ac:dyDescent="0.2">
      <c r="A16" t="s">
        <v>53</v>
      </c>
      <c r="E16" s="39" t="s">
        <v>58</v>
      </c>
    </row>
    <row r="17" spans="1:16" x14ac:dyDescent="0.2">
      <c r="A17" s="28" t="s">
        <v>45</v>
      </c>
      <c r="B17" s="32" t="s">
        <v>22</v>
      </c>
      <c r="C17" s="32" t="s">
        <v>59</v>
      </c>
      <c r="D17" s="28" t="s">
        <v>47</v>
      </c>
      <c r="E17" s="33" t="s">
        <v>60</v>
      </c>
      <c r="F17" s="34" t="s">
        <v>49</v>
      </c>
      <c r="G17" s="35">
        <v>1</v>
      </c>
      <c r="H17" s="36">
        <v>0</v>
      </c>
      <c r="I17" s="37">
        <f>ROUND(ROUND(H17,2)*ROUND(G17,3),2)</f>
        <v>0</v>
      </c>
      <c r="O17">
        <f>(I17*21)/100</f>
        <v>0</v>
      </c>
      <c r="P17" t="s">
        <v>23</v>
      </c>
    </row>
    <row r="18" spans="1:16" ht="25.5" x14ac:dyDescent="0.2">
      <c r="A18" s="38" t="s">
        <v>50</v>
      </c>
      <c r="E18" s="39" t="s">
        <v>61</v>
      </c>
    </row>
    <row r="19" spans="1:16" x14ac:dyDescent="0.2">
      <c r="A19" s="40" t="s">
        <v>52</v>
      </c>
      <c r="E19" s="41" t="s">
        <v>47</v>
      </c>
    </row>
    <row r="20" spans="1:16" ht="38.25" x14ac:dyDescent="0.2">
      <c r="A20" t="s">
        <v>53</v>
      </c>
      <c r="E20" s="39" t="s">
        <v>62</v>
      </c>
    </row>
    <row r="21" spans="1:16" x14ac:dyDescent="0.2">
      <c r="A21" s="28" t="s">
        <v>45</v>
      </c>
      <c r="B21" s="32" t="s">
        <v>33</v>
      </c>
      <c r="C21" s="32" t="s">
        <v>63</v>
      </c>
      <c r="D21" s="28" t="s">
        <v>47</v>
      </c>
      <c r="E21" s="33" t="s">
        <v>64</v>
      </c>
      <c r="F21" s="34" t="s">
        <v>49</v>
      </c>
      <c r="G21" s="35">
        <v>1</v>
      </c>
      <c r="H21" s="36">
        <v>0</v>
      </c>
      <c r="I21" s="37">
        <f>ROUND(ROUND(H21,2)*ROUND(G21,3),2)</f>
        <v>0</v>
      </c>
      <c r="O21">
        <f>(I21*21)/100</f>
        <v>0</v>
      </c>
      <c r="P21" t="s">
        <v>23</v>
      </c>
    </row>
    <row r="22" spans="1:16" ht="63.75" x14ac:dyDescent="0.2">
      <c r="A22" s="38" t="s">
        <v>50</v>
      </c>
      <c r="E22" s="39" t="s">
        <v>65</v>
      </c>
    </row>
    <row r="23" spans="1:16" x14ac:dyDescent="0.2">
      <c r="A23" s="40" t="s">
        <v>52</v>
      </c>
      <c r="E23" s="41" t="s">
        <v>47</v>
      </c>
    </row>
    <row r="24" spans="1:16" x14ac:dyDescent="0.2">
      <c r="A24" t="s">
        <v>53</v>
      </c>
      <c r="E24" s="39" t="s">
        <v>66</v>
      </c>
    </row>
    <row r="25" spans="1:16" x14ac:dyDescent="0.2">
      <c r="A25" s="28" t="s">
        <v>45</v>
      </c>
      <c r="B25" s="32" t="s">
        <v>67</v>
      </c>
      <c r="C25" s="32" t="s">
        <v>68</v>
      </c>
      <c r="D25" s="28" t="s">
        <v>47</v>
      </c>
      <c r="E25" s="33" t="s">
        <v>69</v>
      </c>
      <c r="F25" s="34" t="s">
        <v>49</v>
      </c>
      <c r="G25" s="35">
        <v>1</v>
      </c>
      <c r="H25" s="36">
        <v>0</v>
      </c>
      <c r="I25" s="37">
        <f>ROUND(ROUND(H25,2)*ROUND(G25,3),2)</f>
        <v>0</v>
      </c>
      <c r="O25">
        <f>(I25*21)/100</f>
        <v>0</v>
      </c>
      <c r="P25" t="s">
        <v>23</v>
      </c>
    </row>
    <row r="26" spans="1:16" ht="38.25" x14ac:dyDescent="0.2">
      <c r="A26" s="38" t="s">
        <v>50</v>
      </c>
      <c r="E26" s="39" t="s">
        <v>70</v>
      </c>
    </row>
    <row r="27" spans="1:16" x14ac:dyDescent="0.2">
      <c r="A27" s="40" t="s">
        <v>52</v>
      </c>
      <c r="E27" s="41" t="s">
        <v>47</v>
      </c>
    </row>
    <row r="28" spans="1:16" ht="51" x14ac:dyDescent="0.2">
      <c r="A28" t="s">
        <v>53</v>
      </c>
      <c r="E28" s="39" t="s">
        <v>71</v>
      </c>
    </row>
    <row r="29" spans="1:16" x14ac:dyDescent="0.2">
      <c r="A29" s="28" t="s">
        <v>45</v>
      </c>
      <c r="B29" s="32" t="s">
        <v>35</v>
      </c>
      <c r="C29" s="32" t="s">
        <v>72</v>
      </c>
      <c r="D29" s="28" t="s">
        <v>47</v>
      </c>
      <c r="E29" s="33" t="s">
        <v>73</v>
      </c>
      <c r="F29" s="34" t="s">
        <v>49</v>
      </c>
      <c r="G29" s="35">
        <v>1</v>
      </c>
      <c r="H29" s="36">
        <v>0</v>
      </c>
      <c r="I29" s="37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8" t="s">
        <v>50</v>
      </c>
      <c r="E30" s="39" t="s">
        <v>74</v>
      </c>
    </row>
    <row r="31" spans="1:16" x14ac:dyDescent="0.2">
      <c r="A31" s="40" t="s">
        <v>52</v>
      </c>
      <c r="E31" s="41" t="s">
        <v>47</v>
      </c>
    </row>
    <row r="32" spans="1:16" x14ac:dyDescent="0.2">
      <c r="A32" t="s">
        <v>53</v>
      </c>
      <c r="E32" s="39" t="s">
        <v>66</v>
      </c>
    </row>
    <row r="33" spans="1:16" x14ac:dyDescent="0.2">
      <c r="A33" s="28" t="s">
        <v>45</v>
      </c>
      <c r="B33" s="32" t="s">
        <v>37</v>
      </c>
      <c r="C33" s="32" t="s">
        <v>75</v>
      </c>
      <c r="D33" s="28" t="s">
        <v>47</v>
      </c>
      <c r="E33" s="33" t="s">
        <v>76</v>
      </c>
      <c r="F33" s="34" t="s">
        <v>77</v>
      </c>
      <c r="G33" s="35">
        <v>1</v>
      </c>
      <c r="H33" s="36">
        <v>0</v>
      </c>
      <c r="I33" s="37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8" t="s">
        <v>50</v>
      </c>
      <c r="E34" s="39" t="s">
        <v>78</v>
      </c>
    </row>
    <row r="35" spans="1:16" x14ac:dyDescent="0.2">
      <c r="A35" s="40" t="s">
        <v>52</v>
      </c>
      <c r="E35" s="41" t="s">
        <v>47</v>
      </c>
    </row>
    <row r="36" spans="1:16" x14ac:dyDescent="0.2">
      <c r="A36" t="s">
        <v>53</v>
      </c>
      <c r="E36" s="39" t="s">
        <v>66</v>
      </c>
    </row>
    <row r="37" spans="1:16" x14ac:dyDescent="0.2">
      <c r="A37" s="28" t="s">
        <v>45</v>
      </c>
      <c r="B37" s="32" t="s">
        <v>79</v>
      </c>
      <c r="C37" s="32" t="s">
        <v>80</v>
      </c>
      <c r="D37" s="28" t="s">
        <v>47</v>
      </c>
      <c r="E37" s="33" t="s">
        <v>81</v>
      </c>
      <c r="F37" s="34" t="s">
        <v>49</v>
      </c>
      <c r="G37" s="35">
        <v>1</v>
      </c>
      <c r="H37" s="36">
        <v>0</v>
      </c>
      <c r="I37" s="37">
        <f>ROUND(ROUND(H37,2)*ROUND(G37,3),2)</f>
        <v>0</v>
      </c>
      <c r="O37">
        <f>(I37*21)/100</f>
        <v>0</v>
      </c>
      <c r="P37" t="s">
        <v>23</v>
      </c>
    </row>
    <row r="38" spans="1:16" ht="38.25" x14ac:dyDescent="0.2">
      <c r="A38" s="38" t="s">
        <v>50</v>
      </c>
      <c r="E38" s="39" t="s">
        <v>82</v>
      </c>
    </row>
    <row r="39" spans="1:16" x14ac:dyDescent="0.2">
      <c r="A39" s="40" t="s">
        <v>52</v>
      </c>
      <c r="E39" s="41" t="s">
        <v>47</v>
      </c>
    </row>
    <row r="40" spans="1:16" x14ac:dyDescent="0.2">
      <c r="A40" t="s">
        <v>53</v>
      </c>
      <c r="E40" s="39" t="s">
        <v>66</v>
      </c>
    </row>
    <row r="41" spans="1:16" x14ac:dyDescent="0.2">
      <c r="A41" s="28" t="s">
        <v>45</v>
      </c>
      <c r="B41" s="32" t="s">
        <v>83</v>
      </c>
      <c r="C41" s="32" t="s">
        <v>84</v>
      </c>
      <c r="D41" s="28" t="s">
        <v>47</v>
      </c>
      <c r="E41" s="33" t="s">
        <v>85</v>
      </c>
      <c r="F41" s="34" t="s">
        <v>49</v>
      </c>
      <c r="G41" s="35">
        <v>1</v>
      </c>
      <c r="H41" s="36">
        <v>0</v>
      </c>
      <c r="I41" s="37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8" t="s">
        <v>50</v>
      </c>
      <c r="E42" s="39" t="s">
        <v>86</v>
      </c>
    </row>
    <row r="43" spans="1:16" x14ac:dyDescent="0.2">
      <c r="A43" s="40" t="s">
        <v>52</v>
      </c>
      <c r="E43" s="41" t="s">
        <v>47</v>
      </c>
    </row>
    <row r="44" spans="1:16" x14ac:dyDescent="0.2">
      <c r="A44" t="s">
        <v>53</v>
      </c>
      <c r="E44" s="39" t="s">
        <v>66</v>
      </c>
    </row>
    <row r="45" spans="1:16" x14ac:dyDescent="0.2">
      <c r="A45" s="28" t="s">
        <v>45</v>
      </c>
      <c r="B45" s="32" t="s">
        <v>40</v>
      </c>
      <c r="C45" s="32" t="s">
        <v>87</v>
      </c>
      <c r="D45" s="28" t="s">
        <v>47</v>
      </c>
      <c r="E45" s="33" t="s">
        <v>88</v>
      </c>
      <c r="F45" s="34" t="s">
        <v>49</v>
      </c>
      <c r="G45" s="35">
        <v>1</v>
      </c>
      <c r="H45" s="36">
        <v>0</v>
      </c>
      <c r="I45" s="37">
        <f>ROUND(ROUND(H45,2)*ROUND(G45,3),2)</f>
        <v>0</v>
      </c>
      <c r="O45">
        <f>(I45*21)/100</f>
        <v>0</v>
      </c>
      <c r="P45" t="s">
        <v>23</v>
      </c>
    </row>
    <row r="46" spans="1:16" ht="51" x14ac:dyDescent="0.2">
      <c r="A46" s="38" t="s">
        <v>50</v>
      </c>
      <c r="E46" s="39" t="s">
        <v>89</v>
      </c>
    </row>
    <row r="47" spans="1:16" x14ac:dyDescent="0.2">
      <c r="A47" s="40" t="s">
        <v>52</v>
      </c>
      <c r="E47" s="41" t="s">
        <v>47</v>
      </c>
    </row>
    <row r="48" spans="1:16" ht="76.5" x14ac:dyDescent="0.2">
      <c r="A48" t="s">
        <v>53</v>
      </c>
      <c r="E48" s="39" t="s">
        <v>90</v>
      </c>
    </row>
    <row r="49" spans="1:16" x14ac:dyDescent="0.2">
      <c r="A49" s="28" t="s">
        <v>45</v>
      </c>
      <c r="B49" s="32" t="s">
        <v>42</v>
      </c>
      <c r="C49" s="32" t="s">
        <v>91</v>
      </c>
      <c r="D49" s="28" t="s">
        <v>47</v>
      </c>
      <c r="E49" s="33" t="s">
        <v>92</v>
      </c>
      <c r="F49" s="34" t="s">
        <v>77</v>
      </c>
      <c r="G49" s="35">
        <v>1</v>
      </c>
      <c r="H49" s="36">
        <v>0</v>
      </c>
      <c r="I49" s="37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8" t="s">
        <v>50</v>
      </c>
      <c r="E50" s="39" t="s">
        <v>93</v>
      </c>
    </row>
    <row r="51" spans="1:16" x14ac:dyDescent="0.2">
      <c r="A51" s="40" t="s">
        <v>52</v>
      </c>
      <c r="E51" s="41" t="s">
        <v>47</v>
      </c>
    </row>
    <row r="52" spans="1:16" ht="51" x14ac:dyDescent="0.2">
      <c r="A52" t="s">
        <v>53</v>
      </c>
      <c r="E52" s="39" t="s">
        <v>94</v>
      </c>
    </row>
    <row r="53" spans="1:16" x14ac:dyDescent="0.2">
      <c r="A53" s="28" t="s">
        <v>45</v>
      </c>
      <c r="B53" s="32" t="s">
        <v>95</v>
      </c>
      <c r="C53" s="32" t="s">
        <v>96</v>
      </c>
      <c r="D53" s="28" t="s">
        <v>47</v>
      </c>
      <c r="E53" s="33" t="s">
        <v>97</v>
      </c>
      <c r="F53" s="34" t="s">
        <v>49</v>
      </c>
      <c r="G53" s="35">
        <v>1</v>
      </c>
      <c r="H53" s="36">
        <v>0</v>
      </c>
      <c r="I53" s="37">
        <f>ROUND(ROUND(H53,2)*ROUND(G53,3),2)</f>
        <v>0</v>
      </c>
      <c r="O53">
        <f>(I53*21)/100</f>
        <v>0</v>
      </c>
      <c r="P53" t="s">
        <v>23</v>
      </c>
    </row>
    <row r="54" spans="1:16" ht="63.75" x14ac:dyDescent="0.2">
      <c r="A54" s="38" t="s">
        <v>50</v>
      </c>
      <c r="E54" s="39" t="s">
        <v>98</v>
      </c>
    </row>
    <row r="55" spans="1:16" x14ac:dyDescent="0.2">
      <c r="A55" s="40" t="s">
        <v>52</v>
      </c>
      <c r="E55" s="41" t="s">
        <v>47</v>
      </c>
    </row>
    <row r="56" spans="1:16" x14ac:dyDescent="0.2">
      <c r="A56" t="s">
        <v>53</v>
      </c>
      <c r="E56" s="39" t="s">
        <v>99</v>
      </c>
    </row>
    <row r="57" spans="1:16" x14ac:dyDescent="0.2">
      <c r="A57" s="28" t="s">
        <v>45</v>
      </c>
      <c r="B57" s="32" t="s">
        <v>100</v>
      </c>
      <c r="C57" s="32" t="s">
        <v>101</v>
      </c>
      <c r="D57" s="28" t="s">
        <v>47</v>
      </c>
      <c r="E57" s="33" t="s">
        <v>102</v>
      </c>
      <c r="F57" s="34" t="s">
        <v>77</v>
      </c>
      <c r="G57" s="35">
        <v>1</v>
      </c>
      <c r="H57" s="36">
        <v>0</v>
      </c>
      <c r="I57" s="37">
        <f>ROUND(ROUND(H57,2)*ROUND(G57,3),2)</f>
        <v>0</v>
      </c>
      <c r="O57">
        <f>(I57*21)/100</f>
        <v>0</v>
      </c>
      <c r="P57" t="s">
        <v>23</v>
      </c>
    </row>
    <row r="58" spans="1:16" ht="25.5" x14ac:dyDescent="0.2">
      <c r="A58" s="38" t="s">
        <v>50</v>
      </c>
      <c r="E58" s="39" t="s">
        <v>103</v>
      </c>
    </row>
    <row r="59" spans="1:16" x14ac:dyDescent="0.2">
      <c r="A59" s="40" t="s">
        <v>52</v>
      </c>
      <c r="E59" s="41" t="s">
        <v>47</v>
      </c>
    </row>
    <row r="60" spans="1:16" ht="89.25" x14ac:dyDescent="0.2">
      <c r="A60" t="s">
        <v>53</v>
      </c>
      <c r="E60" s="39" t="s">
        <v>104</v>
      </c>
    </row>
    <row r="61" spans="1:16" x14ac:dyDescent="0.2">
      <c r="A61" s="28" t="s">
        <v>45</v>
      </c>
      <c r="B61" s="32" t="s">
        <v>105</v>
      </c>
      <c r="C61" s="32" t="s">
        <v>106</v>
      </c>
      <c r="D61" s="28" t="s">
        <v>47</v>
      </c>
      <c r="E61" s="33" t="s">
        <v>107</v>
      </c>
      <c r="F61" s="34" t="s">
        <v>49</v>
      </c>
      <c r="G61" s="35">
        <v>1</v>
      </c>
      <c r="H61" s="36">
        <v>0</v>
      </c>
      <c r="I61" s="37">
        <f>ROUND(ROUND(H61,2)*ROUND(G61,3),2)</f>
        <v>0</v>
      </c>
      <c r="O61">
        <f>(I61*21)/100</f>
        <v>0</v>
      </c>
      <c r="P61" t="s">
        <v>23</v>
      </c>
    </row>
    <row r="62" spans="1:16" ht="38.25" x14ac:dyDescent="0.2">
      <c r="A62" s="38" t="s">
        <v>50</v>
      </c>
      <c r="E62" s="39" t="s">
        <v>108</v>
      </c>
    </row>
    <row r="63" spans="1:16" x14ac:dyDescent="0.2">
      <c r="A63" s="40" t="s">
        <v>52</v>
      </c>
      <c r="E63" s="41" t="s">
        <v>47</v>
      </c>
    </row>
    <row r="64" spans="1:16" ht="25.5" x14ac:dyDescent="0.2">
      <c r="A64" t="s">
        <v>53</v>
      </c>
      <c r="E64" s="39" t="s">
        <v>109</v>
      </c>
    </row>
    <row r="65" spans="1:18" ht="12.75" customHeight="1" x14ac:dyDescent="0.2">
      <c r="A65" s="12" t="s">
        <v>43</v>
      </c>
      <c r="B65" s="12"/>
      <c r="C65" s="42" t="s">
        <v>29</v>
      </c>
      <c r="D65" s="12"/>
      <c r="E65" s="30" t="s">
        <v>110</v>
      </c>
      <c r="F65" s="12"/>
      <c r="G65" s="12"/>
      <c r="H65" s="12"/>
      <c r="I65" s="43">
        <f>0+Q65</f>
        <v>0</v>
      </c>
      <c r="O65">
        <f>0+R65</f>
        <v>0</v>
      </c>
      <c r="Q65">
        <f>0+I66</f>
        <v>0</v>
      </c>
      <c r="R65">
        <f>0+O66</f>
        <v>0</v>
      </c>
    </row>
    <row r="66" spans="1:18" ht="25.5" x14ac:dyDescent="0.2">
      <c r="A66" s="28" t="s">
        <v>45</v>
      </c>
      <c r="B66" s="32" t="s">
        <v>111</v>
      </c>
      <c r="C66" s="32" t="s">
        <v>112</v>
      </c>
      <c r="D66" s="28" t="s">
        <v>47</v>
      </c>
      <c r="E66" s="33" t="s">
        <v>113</v>
      </c>
      <c r="F66" s="34" t="s">
        <v>77</v>
      </c>
      <c r="G66" s="35">
        <v>18</v>
      </c>
      <c r="H66" s="36">
        <v>0</v>
      </c>
      <c r="I66" s="37">
        <f>ROUND(ROUND(H66,2)*ROUND(G66,3),2)</f>
        <v>0</v>
      </c>
      <c r="O66">
        <f>(I66*21)/100</f>
        <v>0</v>
      </c>
      <c r="P66" t="s">
        <v>23</v>
      </c>
    </row>
    <row r="67" spans="1:18" ht="25.5" x14ac:dyDescent="0.2">
      <c r="A67" s="38" t="s">
        <v>50</v>
      </c>
      <c r="E67" s="39" t="s">
        <v>114</v>
      </c>
    </row>
    <row r="68" spans="1:18" x14ac:dyDescent="0.2">
      <c r="A68" s="40" t="s">
        <v>52</v>
      </c>
      <c r="E68" s="41" t="s">
        <v>47</v>
      </c>
    </row>
    <row r="69" spans="1:18" ht="114.75" x14ac:dyDescent="0.2">
      <c r="A69" t="s">
        <v>53</v>
      </c>
      <c r="E69" s="39" t="s">
        <v>115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abSelected="1" workbookViewId="0">
      <pane ySplit="7" topLeftCell="A20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0+O8+O21+O42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116</v>
      </c>
      <c r="I3" s="44">
        <f>0+I8+I21+I42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116</v>
      </c>
      <c r="D4" s="2"/>
      <c r="E4" s="21" t="s">
        <v>117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9" t="s">
        <v>27</v>
      </c>
      <c r="D8" s="22"/>
      <c r="E8" s="30" t="s">
        <v>44</v>
      </c>
      <c r="F8" s="22"/>
      <c r="G8" s="22"/>
      <c r="H8" s="22"/>
      <c r="I8" s="31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28" t="s">
        <v>45</v>
      </c>
      <c r="B9" s="32" t="s">
        <v>22</v>
      </c>
      <c r="C9" s="32" t="s">
        <v>118</v>
      </c>
      <c r="D9" s="28" t="s">
        <v>47</v>
      </c>
      <c r="E9" s="33" t="s">
        <v>119</v>
      </c>
      <c r="F9" s="34" t="s">
        <v>120</v>
      </c>
      <c r="G9" s="35">
        <v>20.399999999999999</v>
      </c>
      <c r="H9" s="36">
        <v>0</v>
      </c>
      <c r="I9" s="37">
        <f>ROUND(ROUND(H9,2)*ROUND(G9,3),2)</f>
        <v>0</v>
      </c>
      <c r="O9">
        <f>(I9*21)/100</f>
        <v>0</v>
      </c>
      <c r="P9" t="s">
        <v>23</v>
      </c>
    </row>
    <row r="10" spans="1:18" ht="76.5" x14ac:dyDescent="0.2">
      <c r="A10" s="38" t="s">
        <v>50</v>
      </c>
      <c r="E10" s="39" t="s">
        <v>121</v>
      </c>
    </row>
    <row r="11" spans="1:18" x14ac:dyDescent="0.2">
      <c r="A11" s="40" t="s">
        <v>52</v>
      </c>
      <c r="E11" s="41" t="s">
        <v>47</v>
      </c>
    </row>
    <row r="12" spans="1:18" ht="25.5" x14ac:dyDescent="0.2">
      <c r="A12" t="s">
        <v>53</v>
      </c>
      <c r="E12" s="39" t="s">
        <v>122</v>
      </c>
    </row>
    <row r="13" spans="1:18" ht="25.5" x14ac:dyDescent="0.2">
      <c r="A13" s="28" t="s">
        <v>45</v>
      </c>
      <c r="B13" s="32" t="s">
        <v>123</v>
      </c>
      <c r="C13" s="32" t="s">
        <v>124</v>
      </c>
      <c r="D13" s="28" t="s">
        <v>47</v>
      </c>
      <c r="E13" s="33" t="s">
        <v>125</v>
      </c>
      <c r="F13" s="34" t="s">
        <v>120</v>
      </c>
      <c r="G13" s="35">
        <v>37.33</v>
      </c>
      <c r="H13" s="36">
        <v>0</v>
      </c>
      <c r="I13" s="37">
        <f>ROUND(ROUND(H13,2)*ROUND(G13,3),2)</f>
        <v>0</v>
      </c>
      <c r="O13">
        <f>(I13*21)/100</f>
        <v>0</v>
      </c>
      <c r="P13" t="s">
        <v>23</v>
      </c>
    </row>
    <row r="14" spans="1:18" ht="38.25" x14ac:dyDescent="0.2">
      <c r="A14" s="38" t="s">
        <v>50</v>
      </c>
      <c r="E14" s="39" t="s">
        <v>126</v>
      </c>
    </row>
    <row r="15" spans="1:18" x14ac:dyDescent="0.2">
      <c r="A15" s="40" t="s">
        <v>52</v>
      </c>
      <c r="E15" s="41" t="s">
        <v>47</v>
      </c>
    </row>
    <row r="16" spans="1:18" ht="140.25" x14ac:dyDescent="0.2">
      <c r="A16" t="s">
        <v>53</v>
      </c>
      <c r="E16" s="39" t="s">
        <v>127</v>
      </c>
    </row>
    <row r="17" spans="1:18" ht="25.5" x14ac:dyDescent="0.2">
      <c r="A17" s="28" t="s">
        <v>45</v>
      </c>
      <c r="B17" s="32" t="s">
        <v>128</v>
      </c>
      <c r="C17" s="32" t="s">
        <v>129</v>
      </c>
      <c r="D17" s="28" t="s">
        <v>47</v>
      </c>
      <c r="E17" s="33" t="s">
        <v>130</v>
      </c>
      <c r="F17" s="34" t="s">
        <v>120</v>
      </c>
      <c r="G17" s="35">
        <v>222.88</v>
      </c>
      <c r="H17" s="36">
        <v>0</v>
      </c>
      <c r="I17" s="37">
        <f>ROUND(ROUND(H17,2)*ROUND(G17,3),2)</f>
        <v>0</v>
      </c>
      <c r="O17">
        <f>(I17*21)/100</f>
        <v>0</v>
      </c>
      <c r="P17" t="s">
        <v>23</v>
      </c>
    </row>
    <row r="18" spans="1:18" ht="25.5" x14ac:dyDescent="0.2">
      <c r="A18" s="38" t="s">
        <v>50</v>
      </c>
      <c r="E18" s="39" t="s">
        <v>131</v>
      </c>
    </row>
    <row r="19" spans="1:18" x14ac:dyDescent="0.2">
      <c r="A19" s="40" t="s">
        <v>52</v>
      </c>
      <c r="E19" s="41" t="s">
        <v>47</v>
      </c>
    </row>
    <row r="20" spans="1:18" ht="140.25" x14ac:dyDescent="0.2">
      <c r="A20" t="s">
        <v>53</v>
      </c>
      <c r="E20" s="39" t="s">
        <v>127</v>
      </c>
    </row>
    <row r="21" spans="1:18" ht="12.75" customHeight="1" x14ac:dyDescent="0.2">
      <c r="A21" s="12" t="s">
        <v>43</v>
      </c>
      <c r="B21" s="12"/>
      <c r="C21" s="42" t="s">
        <v>29</v>
      </c>
      <c r="D21" s="12"/>
      <c r="E21" s="30" t="s">
        <v>110</v>
      </c>
      <c r="F21" s="12"/>
      <c r="G21" s="12"/>
      <c r="H21" s="12"/>
      <c r="I21" s="43">
        <f>0+Q21</f>
        <v>0</v>
      </c>
      <c r="O21">
        <f>0+R21</f>
        <v>0</v>
      </c>
      <c r="Q21">
        <f>0+I22+I26+I30+I34+I38</f>
        <v>0</v>
      </c>
      <c r="R21">
        <f>0+O22+O26+O30+O34+O38</f>
        <v>0</v>
      </c>
    </row>
    <row r="22" spans="1:18" x14ac:dyDescent="0.2">
      <c r="A22" s="28" t="s">
        <v>45</v>
      </c>
      <c r="B22" s="32" t="s">
        <v>132</v>
      </c>
      <c r="C22" s="32" t="s">
        <v>133</v>
      </c>
      <c r="D22" s="28" t="s">
        <v>47</v>
      </c>
      <c r="E22" s="33" t="s">
        <v>134</v>
      </c>
      <c r="F22" s="34" t="s">
        <v>135</v>
      </c>
      <c r="G22" s="35">
        <v>30</v>
      </c>
      <c r="H22" s="36">
        <v>0</v>
      </c>
      <c r="I22" s="37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8" t="s">
        <v>50</v>
      </c>
      <c r="E23" s="39" t="s">
        <v>136</v>
      </c>
    </row>
    <row r="24" spans="1:18" x14ac:dyDescent="0.2">
      <c r="A24" s="40" t="s">
        <v>52</v>
      </c>
      <c r="E24" s="41" t="s">
        <v>47</v>
      </c>
    </row>
    <row r="25" spans="1:18" ht="38.25" x14ac:dyDescent="0.2">
      <c r="A25" t="s">
        <v>53</v>
      </c>
      <c r="E25" s="39" t="s">
        <v>137</v>
      </c>
    </row>
    <row r="26" spans="1:18" ht="25.5" x14ac:dyDescent="0.2">
      <c r="A26" s="28" t="s">
        <v>45</v>
      </c>
      <c r="B26" s="32" t="s">
        <v>33</v>
      </c>
      <c r="C26" s="32" t="s">
        <v>138</v>
      </c>
      <c r="D26" s="28" t="s">
        <v>47</v>
      </c>
      <c r="E26" s="33" t="s">
        <v>139</v>
      </c>
      <c r="F26" s="34" t="s">
        <v>140</v>
      </c>
      <c r="G26" s="35">
        <v>18</v>
      </c>
      <c r="H26" s="36">
        <v>0</v>
      </c>
      <c r="I26" s="37">
        <f>ROUND(ROUND(H26,2)*ROUND(G26,3),2)</f>
        <v>0</v>
      </c>
      <c r="O26">
        <f>(I26*21)/100</f>
        <v>0</v>
      </c>
      <c r="P26" t="s">
        <v>23</v>
      </c>
    </row>
    <row r="27" spans="1:18" ht="38.25" x14ac:dyDescent="0.2">
      <c r="A27" s="38" t="s">
        <v>50</v>
      </c>
      <c r="E27" s="39" t="s">
        <v>141</v>
      </c>
    </row>
    <row r="28" spans="1:18" x14ac:dyDescent="0.2">
      <c r="A28" s="40" t="s">
        <v>52</v>
      </c>
      <c r="E28" s="41" t="s">
        <v>47</v>
      </c>
    </row>
    <row r="29" spans="1:18" ht="63.75" x14ac:dyDescent="0.2">
      <c r="A29" t="s">
        <v>53</v>
      </c>
      <c r="E29" s="39" t="s">
        <v>142</v>
      </c>
    </row>
    <row r="30" spans="1:18" x14ac:dyDescent="0.2">
      <c r="A30" s="28" t="s">
        <v>45</v>
      </c>
      <c r="B30" s="32" t="s">
        <v>37</v>
      </c>
      <c r="C30" s="32" t="s">
        <v>143</v>
      </c>
      <c r="D30" s="28" t="s">
        <v>47</v>
      </c>
      <c r="E30" s="33" t="s">
        <v>144</v>
      </c>
      <c r="F30" s="34" t="s">
        <v>140</v>
      </c>
      <c r="G30" s="35">
        <v>9</v>
      </c>
      <c r="H30" s="36">
        <v>0</v>
      </c>
      <c r="I30" s="37">
        <f>ROUND(ROUND(H30,2)*ROUND(G30,3),2)</f>
        <v>0</v>
      </c>
      <c r="O30">
        <f>(I30*21)/100</f>
        <v>0</v>
      </c>
      <c r="P30" t="s">
        <v>23</v>
      </c>
    </row>
    <row r="31" spans="1:18" ht="51" x14ac:dyDescent="0.2">
      <c r="A31" s="38" t="s">
        <v>50</v>
      </c>
      <c r="E31" s="39" t="s">
        <v>145</v>
      </c>
    </row>
    <row r="32" spans="1:18" x14ac:dyDescent="0.2">
      <c r="A32" s="40" t="s">
        <v>52</v>
      </c>
      <c r="E32" s="41" t="s">
        <v>47</v>
      </c>
    </row>
    <row r="33" spans="1:18" ht="63.75" x14ac:dyDescent="0.2">
      <c r="A33" t="s">
        <v>53</v>
      </c>
      <c r="E33" s="39" t="s">
        <v>142</v>
      </c>
    </row>
    <row r="34" spans="1:18" x14ac:dyDescent="0.2">
      <c r="A34" s="28" t="s">
        <v>45</v>
      </c>
      <c r="B34" s="32" t="s">
        <v>79</v>
      </c>
      <c r="C34" s="32" t="s">
        <v>146</v>
      </c>
      <c r="D34" s="28" t="s">
        <v>47</v>
      </c>
      <c r="E34" s="33" t="s">
        <v>147</v>
      </c>
      <c r="F34" s="34" t="s">
        <v>140</v>
      </c>
      <c r="G34" s="35">
        <v>235.2</v>
      </c>
      <c r="H34" s="36">
        <v>0</v>
      </c>
      <c r="I34" s="37">
        <f>ROUND(ROUND(H34,2)*ROUND(G34,3),2)</f>
        <v>0</v>
      </c>
      <c r="O34">
        <f>(I34*21)/100</f>
        <v>0</v>
      </c>
      <c r="P34" t="s">
        <v>23</v>
      </c>
    </row>
    <row r="35" spans="1:18" ht="76.5" x14ac:dyDescent="0.2">
      <c r="A35" s="38" t="s">
        <v>50</v>
      </c>
      <c r="E35" s="39" t="s">
        <v>148</v>
      </c>
    </row>
    <row r="36" spans="1:18" x14ac:dyDescent="0.2">
      <c r="A36" s="40" t="s">
        <v>52</v>
      </c>
      <c r="E36" s="41" t="s">
        <v>47</v>
      </c>
    </row>
    <row r="37" spans="1:18" ht="369.75" x14ac:dyDescent="0.2">
      <c r="A37" t="s">
        <v>53</v>
      </c>
      <c r="E37" s="39" t="s">
        <v>149</v>
      </c>
    </row>
    <row r="38" spans="1:18" x14ac:dyDescent="0.2">
      <c r="A38" s="28" t="s">
        <v>45</v>
      </c>
      <c r="B38" s="32" t="s">
        <v>42</v>
      </c>
      <c r="C38" s="32" t="s">
        <v>150</v>
      </c>
      <c r="D38" s="28" t="s">
        <v>47</v>
      </c>
      <c r="E38" s="33" t="s">
        <v>151</v>
      </c>
      <c r="F38" s="34" t="s">
        <v>140</v>
      </c>
      <c r="G38" s="35">
        <v>235.2</v>
      </c>
      <c r="H38" s="36">
        <v>0</v>
      </c>
      <c r="I38" s="37">
        <f>ROUND(ROUND(H38,2)*ROUND(G38,3),2)</f>
        <v>0</v>
      </c>
      <c r="O38">
        <f>(I38*21)/100</f>
        <v>0</v>
      </c>
      <c r="P38" t="s">
        <v>23</v>
      </c>
    </row>
    <row r="39" spans="1:18" ht="25.5" x14ac:dyDescent="0.2">
      <c r="A39" s="38" t="s">
        <v>50</v>
      </c>
      <c r="E39" s="39" t="s">
        <v>152</v>
      </c>
    </row>
    <row r="40" spans="1:18" x14ac:dyDescent="0.2">
      <c r="A40" s="40" t="s">
        <v>52</v>
      </c>
      <c r="E40" s="41" t="s">
        <v>47</v>
      </c>
    </row>
    <row r="41" spans="1:18" ht="191.25" x14ac:dyDescent="0.2">
      <c r="A41" t="s">
        <v>53</v>
      </c>
      <c r="E41" s="39" t="s">
        <v>153</v>
      </c>
    </row>
    <row r="42" spans="1:18" ht="12.75" customHeight="1" x14ac:dyDescent="0.2">
      <c r="A42" s="12" t="s">
        <v>43</v>
      </c>
      <c r="B42" s="12"/>
      <c r="C42" s="42" t="s">
        <v>40</v>
      </c>
      <c r="D42" s="12"/>
      <c r="E42" s="30" t="s">
        <v>154</v>
      </c>
      <c r="F42" s="12"/>
      <c r="G42" s="12"/>
      <c r="H42" s="12"/>
      <c r="I42" s="43">
        <f>0+Q42</f>
        <v>0</v>
      </c>
      <c r="O42">
        <f>0+R42</f>
        <v>0</v>
      </c>
      <c r="Q42">
        <f>0+I43+I47+I51+I55+I59+I63</f>
        <v>0</v>
      </c>
      <c r="R42">
        <f>0+O43+O47+O51+O55+O59+O63</f>
        <v>0</v>
      </c>
    </row>
    <row r="43" spans="1:18" x14ac:dyDescent="0.2">
      <c r="A43" s="28" t="s">
        <v>45</v>
      </c>
      <c r="B43" s="32" t="s">
        <v>95</v>
      </c>
      <c r="C43" s="32" t="s">
        <v>155</v>
      </c>
      <c r="D43" s="28" t="s">
        <v>47</v>
      </c>
      <c r="E43" s="33" t="s">
        <v>156</v>
      </c>
      <c r="F43" s="34" t="s">
        <v>157</v>
      </c>
      <c r="G43" s="35">
        <v>190</v>
      </c>
      <c r="H43" s="36">
        <v>0</v>
      </c>
      <c r="I43" s="37">
        <f>ROUND(ROUND(H43,2)*ROUND(G43,3),2)</f>
        <v>0</v>
      </c>
      <c r="O43">
        <f>(I43*21)/100</f>
        <v>0</v>
      </c>
      <c r="P43" t="s">
        <v>23</v>
      </c>
    </row>
    <row r="44" spans="1:18" ht="63.75" x14ac:dyDescent="0.2">
      <c r="A44" s="38" t="s">
        <v>50</v>
      </c>
      <c r="E44" s="39" t="s">
        <v>158</v>
      </c>
    </row>
    <row r="45" spans="1:18" x14ac:dyDescent="0.2">
      <c r="A45" s="40" t="s">
        <v>52</v>
      </c>
      <c r="E45" s="41" t="s">
        <v>47</v>
      </c>
    </row>
    <row r="46" spans="1:18" ht="38.25" x14ac:dyDescent="0.2">
      <c r="A46" t="s">
        <v>53</v>
      </c>
      <c r="E46" s="39" t="s">
        <v>159</v>
      </c>
    </row>
    <row r="47" spans="1:18" ht="25.5" x14ac:dyDescent="0.2">
      <c r="A47" s="28" t="s">
        <v>45</v>
      </c>
      <c r="B47" s="32" t="s">
        <v>100</v>
      </c>
      <c r="C47" s="32" t="s">
        <v>160</v>
      </c>
      <c r="D47" s="28" t="s">
        <v>47</v>
      </c>
      <c r="E47" s="33" t="s">
        <v>161</v>
      </c>
      <c r="F47" s="34" t="s">
        <v>77</v>
      </c>
      <c r="G47" s="35">
        <v>4</v>
      </c>
      <c r="H47" s="36">
        <v>0</v>
      </c>
      <c r="I47" s="37">
        <f>ROUND(ROUND(H47,2)*ROUND(G47,3),2)</f>
        <v>0</v>
      </c>
      <c r="O47">
        <f>(I47*21)/100</f>
        <v>0</v>
      </c>
      <c r="P47" t="s">
        <v>23</v>
      </c>
    </row>
    <row r="48" spans="1:18" ht="25.5" x14ac:dyDescent="0.2">
      <c r="A48" s="38" t="s">
        <v>50</v>
      </c>
      <c r="E48" s="39" t="s">
        <v>162</v>
      </c>
    </row>
    <row r="49" spans="1:16" x14ac:dyDescent="0.2">
      <c r="A49" s="40" t="s">
        <v>52</v>
      </c>
      <c r="E49" s="41" t="s">
        <v>47</v>
      </c>
    </row>
    <row r="50" spans="1:16" ht="25.5" x14ac:dyDescent="0.2">
      <c r="A50" t="s">
        <v>53</v>
      </c>
      <c r="E50" s="39" t="s">
        <v>163</v>
      </c>
    </row>
    <row r="51" spans="1:16" x14ac:dyDescent="0.2">
      <c r="A51" s="28" t="s">
        <v>45</v>
      </c>
      <c r="B51" s="32" t="s">
        <v>105</v>
      </c>
      <c r="C51" s="32" t="s">
        <v>164</v>
      </c>
      <c r="D51" s="28" t="s">
        <v>47</v>
      </c>
      <c r="E51" s="33" t="s">
        <v>165</v>
      </c>
      <c r="F51" s="34" t="s">
        <v>157</v>
      </c>
      <c r="G51" s="35">
        <v>12</v>
      </c>
      <c r="H51" s="36">
        <v>0</v>
      </c>
      <c r="I51" s="37">
        <f>ROUND(ROUND(H51,2)*ROUND(G51,3),2)</f>
        <v>0</v>
      </c>
      <c r="O51">
        <f>(I51*21)/100</f>
        <v>0</v>
      </c>
      <c r="P51" t="s">
        <v>23</v>
      </c>
    </row>
    <row r="52" spans="1:16" ht="51" x14ac:dyDescent="0.2">
      <c r="A52" s="38" t="s">
        <v>50</v>
      </c>
      <c r="E52" s="39" t="s">
        <v>166</v>
      </c>
    </row>
    <row r="53" spans="1:16" x14ac:dyDescent="0.2">
      <c r="A53" s="40" t="s">
        <v>52</v>
      </c>
      <c r="E53" s="41" t="s">
        <v>47</v>
      </c>
    </row>
    <row r="54" spans="1:16" ht="25.5" x14ac:dyDescent="0.2">
      <c r="A54" t="s">
        <v>53</v>
      </c>
      <c r="E54" s="39" t="s">
        <v>167</v>
      </c>
    </row>
    <row r="55" spans="1:16" x14ac:dyDescent="0.2">
      <c r="A55" s="28" t="s">
        <v>45</v>
      </c>
      <c r="B55" s="32" t="s">
        <v>67</v>
      </c>
      <c r="C55" s="32" t="s">
        <v>168</v>
      </c>
      <c r="D55" s="28" t="s">
        <v>47</v>
      </c>
      <c r="E55" s="33" t="s">
        <v>169</v>
      </c>
      <c r="F55" s="34" t="s">
        <v>140</v>
      </c>
      <c r="G55" s="35">
        <v>93.44</v>
      </c>
      <c r="H55" s="36">
        <v>0</v>
      </c>
      <c r="I55" s="37">
        <f>ROUND(ROUND(H55,2)*ROUND(G55,3),2)</f>
        <v>0</v>
      </c>
      <c r="O55">
        <f>(I55*21)/100</f>
        <v>0</v>
      </c>
      <c r="P55" t="s">
        <v>23</v>
      </c>
    </row>
    <row r="56" spans="1:16" ht="102" x14ac:dyDescent="0.2">
      <c r="A56" s="38" t="s">
        <v>50</v>
      </c>
      <c r="E56" s="39" t="s">
        <v>170</v>
      </c>
    </row>
    <row r="57" spans="1:16" x14ac:dyDescent="0.2">
      <c r="A57" s="40" t="s">
        <v>52</v>
      </c>
      <c r="E57" s="41" t="s">
        <v>47</v>
      </c>
    </row>
    <row r="58" spans="1:16" ht="114.75" x14ac:dyDescent="0.2">
      <c r="A58" t="s">
        <v>53</v>
      </c>
      <c r="E58" s="39" t="s">
        <v>171</v>
      </c>
    </row>
    <row r="59" spans="1:16" x14ac:dyDescent="0.2">
      <c r="A59" s="28" t="s">
        <v>45</v>
      </c>
      <c r="B59" s="32" t="s">
        <v>172</v>
      </c>
      <c r="C59" s="32" t="s">
        <v>173</v>
      </c>
      <c r="D59" s="28" t="s">
        <v>47</v>
      </c>
      <c r="E59" s="33" t="s">
        <v>174</v>
      </c>
      <c r="F59" s="34" t="s">
        <v>140</v>
      </c>
      <c r="G59" s="35">
        <v>14.93</v>
      </c>
      <c r="H59" s="36">
        <v>0</v>
      </c>
      <c r="I59" s="37">
        <f>ROUND(ROUND(H59,2)*ROUND(G59,3),2)</f>
        <v>0</v>
      </c>
      <c r="O59">
        <f>(I59*21)/100</f>
        <v>0</v>
      </c>
      <c r="P59" t="s">
        <v>23</v>
      </c>
    </row>
    <row r="60" spans="1:16" ht="76.5" x14ac:dyDescent="0.2">
      <c r="A60" s="38" t="s">
        <v>50</v>
      </c>
      <c r="E60" s="39" t="s">
        <v>175</v>
      </c>
    </row>
    <row r="61" spans="1:16" x14ac:dyDescent="0.2">
      <c r="A61" s="40" t="s">
        <v>52</v>
      </c>
      <c r="E61" s="41" t="s">
        <v>47</v>
      </c>
    </row>
    <row r="62" spans="1:16" ht="114.75" x14ac:dyDescent="0.2">
      <c r="A62" t="s">
        <v>53</v>
      </c>
      <c r="E62" s="39" t="s">
        <v>171</v>
      </c>
    </row>
    <row r="63" spans="1:16" x14ac:dyDescent="0.2">
      <c r="A63" s="28" t="s">
        <v>45</v>
      </c>
      <c r="B63" s="32" t="s">
        <v>176</v>
      </c>
      <c r="C63" s="32" t="s">
        <v>177</v>
      </c>
      <c r="D63" s="28" t="s">
        <v>47</v>
      </c>
      <c r="E63" s="33" t="s">
        <v>178</v>
      </c>
      <c r="F63" s="34" t="s">
        <v>135</v>
      </c>
      <c r="G63" s="35">
        <v>35</v>
      </c>
      <c r="H63" s="36">
        <v>0</v>
      </c>
      <c r="I63" s="37">
        <f>ROUND(ROUND(H63,2)*ROUND(G63,3),2)</f>
        <v>0</v>
      </c>
      <c r="O63">
        <f>(I63*21)/100</f>
        <v>0</v>
      </c>
      <c r="P63" t="s">
        <v>23</v>
      </c>
    </row>
    <row r="64" spans="1:16" ht="51" x14ac:dyDescent="0.2">
      <c r="A64" s="38" t="s">
        <v>50</v>
      </c>
      <c r="E64" s="39" t="s">
        <v>179</v>
      </c>
    </row>
    <row r="65" spans="1:5" x14ac:dyDescent="0.2">
      <c r="A65" s="40" t="s">
        <v>52</v>
      </c>
      <c r="E65" s="41" t="s">
        <v>47</v>
      </c>
    </row>
    <row r="66" spans="1:5" ht="89.25" x14ac:dyDescent="0.2">
      <c r="A66" t="s">
        <v>53</v>
      </c>
      <c r="E66" s="39" t="s">
        <v>180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0+O8+O9+O50+O91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181</v>
      </c>
      <c r="I3" s="44">
        <f>0+I8+I9+I50+I91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181</v>
      </c>
      <c r="D4" s="2"/>
      <c r="E4" s="21" t="s">
        <v>182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16" t="s">
        <v>43</v>
      </c>
      <c r="B8" s="16"/>
      <c r="C8" s="25" t="s">
        <v>27</v>
      </c>
      <c r="D8" s="16"/>
      <c r="E8" s="27" t="s">
        <v>44</v>
      </c>
      <c r="F8" s="16"/>
      <c r="G8" s="16"/>
      <c r="H8" s="16"/>
      <c r="I8" s="26">
        <f>0</f>
        <v>0</v>
      </c>
      <c r="O8">
        <f>0</f>
        <v>0</v>
      </c>
    </row>
    <row r="9" spans="1:18" ht="12.75" customHeight="1" x14ac:dyDescent="0.2">
      <c r="A9" s="12" t="s">
        <v>43</v>
      </c>
      <c r="B9" s="12"/>
      <c r="C9" s="42" t="s">
        <v>29</v>
      </c>
      <c r="D9" s="12"/>
      <c r="E9" s="45" t="s">
        <v>110</v>
      </c>
      <c r="F9" s="12"/>
      <c r="G9" s="12"/>
      <c r="H9" s="12"/>
      <c r="I9" s="43">
        <f>0+Q9</f>
        <v>0</v>
      </c>
      <c r="O9">
        <f>0+R9</f>
        <v>0</v>
      </c>
      <c r="Q9">
        <f>0+I10+I14+I18+I22+I26+I30+I34+I38+I42+I46</f>
        <v>0</v>
      </c>
      <c r="R9">
        <f>0+O10+O14+O18+O22+O26+O30+O34+O38+O42+O46</f>
        <v>0</v>
      </c>
    </row>
    <row r="10" spans="1:18" x14ac:dyDescent="0.2">
      <c r="A10" s="28" t="s">
        <v>45</v>
      </c>
      <c r="B10" s="32" t="s">
        <v>37</v>
      </c>
      <c r="C10" s="32" t="s">
        <v>183</v>
      </c>
      <c r="D10" s="28" t="s">
        <v>47</v>
      </c>
      <c r="E10" s="33" t="s">
        <v>184</v>
      </c>
      <c r="F10" s="34" t="s">
        <v>135</v>
      </c>
      <c r="G10" s="35">
        <v>150</v>
      </c>
      <c r="H10" s="36">
        <v>0</v>
      </c>
      <c r="I10" s="37">
        <f>ROUND(ROUND(H10,2)*ROUND(G10,3),2)</f>
        <v>0</v>
      </c>
      <c r="O10">
        <f>(I10*21)/100</f>
        <v>0</v>
      </c>
      <c r="P10" t="s">
        <v>23</v>
      </c>
    </row>
    <row r="11" spans="1:18" ht="25.5" x14ac:dyDescent="0.2">
      <c r="A11" s="38" t="s">
        <v>50</v>
      </c>
      <c r="E11" s="39" t="s">
        <v>185</v>
      </c>
    </row>
    <row r="12" spans="1:18" x14ac:dyDescent="0.2">
      <c r="A12" s="40" t="s">
        <v>52</v>
      </c>
      <c r="E12" s="41" t="s">
        <v>47</v>
      </c>
    </row>
    <row r="13" spans="1:18" ht="76.5" x14ac:dyDescent="0.2">
      <c r="A13" t="s">
        <v>53</v>
      </c>
      <c r="E13" s="39" t="s">
        <v>186</v>
      </c>
    </row>
    <row r="14" spans="1:18" x14ac:dyDescent="0.2">
      <c r="A14" s="28" t="s">
        <v>45</v>
      </c>
      <c r="B14" s="32" t="s">
        <v>79</v>
      </c>
      <c r="C14" s="32" t="s">
        <v>187</v>
      </c>
      <c r="D14" s="28" t="s">
        <v>47</v>
      </c>
      <c r="E14" s="33" t="s">
        <v>188</v>
      </c>
      <c r="F14" s="34" t="s">
        <v>77</v>
      </c>
      <c r="G14" s="35">
        <v>47</v>
      </c>
      <c r="H14" s="36">
        <v>0</v>
      </c>
      <c r="I14" s="37">
        <f>ROUND(ROUND(H14,2)*ROUND(G14,3),2)</f>
        <v>0</v>
      </c>
      <c r="O14">
        <f>(I14*21)/100</f>
        <v>0</v>
      </c>
      <c r="P14" t="s">
        <v>23</v>
      </c>
    </row>
    <row r="15" spans="1:18" ht="25.5" x14ac:dyDescent="0.2">
      <c r="A15" s="38" t="s">
        <v>50</v>
      </c>
      <c r="E15" s="39" t="s">
        <v>189</v>
      </c>
    </row>
    <row r="16" spans="1:18" x14ac:dyDescent="0.2">
      <c r="A16" s="40" t="s">
        <v>52</v>
      </c>
      <c r="E16" s="41" t="s">
        <v>47</v>
      </c>
    </row>
    <row r="17" spans="1:16" ht="153" x14ac:dyDescent="0.2">
      <c r="A17" t="s">
        <v>53</v>
      </c>
      <c r="E17" s="39" t="s">
        <v>190</v>
      </c>
    </row>
    <row r="18" spans="1:16" ht="25.5" x14ac:dyDescent="0.2">
      <c r="A18" s="28" t="s">
        <v>45</v>
      </c>
      <c r="B18" s="32" t="s">
        <v>123</v>
      </c>
      <c r="C18" s="32" t="s">
        <v>191</v>
      </c>
      <c r="D18" s="28" t="s">
        <v>47</v>
      </c>
      <c r="E18" s="33" t="s">
        <v>192</v>
      </c>
      <c r="F18" s="34" t="s">
        <v>140</v>
      </c>
      <c r="G18" s="35">
        <v>9</v>
      </c>
      <c r="H18" s="36">
        <v>0</v>
      </c>
      <c r="I18" s="37">
        <f>ROUND(ROUND(H18,2)*ROUND(G18,3),2)</f>
        <v>0</v>
      </c>
      <c r="O18">
        <f>(I18*21)/100</f>
        <v>0</v>
      </c>
      <c r="P18" t="s">
        <v>23</v>
      </c>
    </row>
    <row r="19" spans="1:16" ht="51" x14ac:dyDescent="0.2">
      <c r="A19" s="38" t="s">
        <v>50</v>
      </c>
      <c r="E19" s="39" t="s">
        <v>193</v>
      </c>
    </row>
    <row r="20" spans="1:16" x14ac:dyDescent="0.2">
      <c r="A20" s="40" t="s">
        <v>52</v>
      </c>
      <c r="E20" s="41" t="s">
        <v>194</v>
      </c>
    </row>
    <row r="21" spans="1:16" ht="89.25" x14ac:dyDescent="0.2">
      <c r="A21" t="s">
        <v>53</v>
      </c>
      <c r="E21" s="39" t="s">
        <v>195</v>
      </c>
    </row>
    <row r="22" spans="1:16" x14ac:dyDescent="0.2">
      <c r="A22" s="28" t="s">
        <v>45</v>
      </c>
      <c r="B22" s="32" t="s">
        <v>83</v>
      </c>
      <c r="C22" s="32" t="s">
        <v>196</v>
      </c>
      <c r="D22" s="28" t="s">
        <v>47</v>
      </c>
      <c r="E22" s="33" t="s">
        <v>197</v>
      </c>
      <c r="F22" s="34" t="s">
        <v>140</v>
      </c>
      <c r="G22" s="35">
        <v>87</v>
      </c>
      <c r="H22" s="36">
        <v>0</v>
      </c>
      <c r="I22" s="37">
        <f>ROUND(ROUND(H22,2)*ROUND(G22,3),2)</f>
        <v>0</v>
      </c>
      <c r="O22">
        <f>(I22*21)/100</f>
        <v>0</v>
      </c>
      <c r="P22" t="s">
        <v>23</v>
      </c>
    </row>
    <row r="23" spans="1:16" ht="38.25" x14ac:dyDescent="0.2">
      <c r="A23" s="38" t="s">
        <v>50</v>
      </c>
      <c r="E23" s="39" t="s">
        <v>198</v>
      </c>
    </row>
    <row r="24" spans="1:16" x14ac:dyDescent="0.2">
      <c r="A24" s="40" t="s">
        <v>52</v>
      </c>
      <c r="E24" s="41" t="s">
        <v>47</v>
      </c>
    </row>
    <row r="25" spans="1:16" ht="63.75" x14ac:dyDescent="0.2">
      <c r="A25" t="s">
        <v>53</v>
      </c>
      <c r="E25" s="39" t="s">
        <v>199</v>
      </c>
    </row>
    <row r="26" spans="1:16" x14ac:dyDescent="0.2">
      <c r="A26" s="28" t="s">
        <v>45</v>
      </c>
      <c r="B26" s="32" t="s">
        <v>23</v>
      </c>
      <c r="C26" s="32" t="s">
        <v>146</v>
      </c>
      <c r="D26" s="28" t="s">
        <v>47</v>
      </c>
      <c r="E26" s="33" t="s">
        <v>147</v>
      </c>
      <c r="F26" s="34" t="s">
        <v>140</v>
      </c>
      <c r="G26" s="35">
        <v>260</v>
      </c>
      <c r="H26" s="36">
        <v>0</v>
      </c>
      <c r="I26" s="37">
        <f>ROUND(ROUND(H26,2)*ROUND(G26,3),2)</f>
        <v>0</v>
      </c>
      <c r="O26">
        <f>(I26*21)/100</f>
        <v>0</v>
      </c>
      <c r="P26" t="s">
        <v>23</v>
      </c>
    </row>
    <row r="27" spans="1:16" ht="153" x14ac:dyDescent="0.2">
      <c r="A27" s="38" t="s">
        <v>50</v>
      </c>
      <c r="E27" s="39" t="s">
        <v>200</v>
      </c>
    </row>
    <row r="28" spans="1:16" x14ac:dyDescent="0.2">
      <c r="A28" s="40" t="s">
        <v>52</v>
      </c>
      <c r="E28" s="41" t="s">
        <v>47</v>
      </c>
    </row>
    <row r="29" spans="1:16" ht="369.75" x14ac:dyDescent="0.2">
      <c r="A29" t="s">
        <v>53</v>
      </c>
      <c r="E29" s="39" t="s">
        <v>149</v>
      </c>
    </row>
    <row r="30" spans="1:16" x14ac:dyDescent="0.2">
      <c r="A30" s="28" t="s">
        <v>45</v>
      </c>
      <c r="B30" s="32" t="s">
        <v>35</v>
      </c>
      <c r="C30" s="32" t="s">
        <v>201</v>
      </c>
      <c r="D30" s="28" t="s">
        <v>47</v>
      </c>
      <c r="E30" s="33" t="s">
        <v>202</v>
      </c>
      <c r="F30" s="34" t="s">
        <v>140</v>
      </c>
      <c r="G30" s="35">
        <v>771</v>
      </c>
      <c r="H30" s="36">
        <v>0</v>
      </c>
      <c r="I30" s="37">
        <f>ROUND(ROUND(H30,2)*ROUND(G30,3),2)</f>
        <v>0</v>
      </c>
      <c r="O30">
        <f>(I30*21)/100</f>
        <v>0</v>
      </c>
      <c r="P30" t="s">
        <v>23</v>
      </c>
    </row>
    <row r="31" spans="1:16" ht="165.75" x14ac:dyDescent="0.2">
      <c r="A31" s="38" t="s">
        <v>50</v>
      </c>
      <c r="E31" s="39" t="s">
        <v>203</v>
      </c>
    </row>
    <row r="32" spans="1:16" x14ac:dyDescent="0.2">
      <c r="A32" s="40" t="s">
        <v>52</v>
      </c>
      <c r="E32" s="41" t="s">
        <v>47</v>
      </c>
    </row>
    <row r="33" spans="1:16" ht="293.25" x14ac:dyDescent="0.2">
      <c r="A33" t="s">
        <v>53</v>
      </c>
      <c r="E33" s="39" t="s">
        <v>204</v>
      </c>
    </row>
    <row r="34" spans="1:16" x14ac:dyDescent="0.2">
      <c r="A34" s="28" t="s">
        <v>45</v>
      </c>
      <c r="B34" s="32" t="s">
        <v>22</v>
      </c>
      <c r="C34" s="32" t="s">
        <v>150</v>
      </c>
      <c r="D34" s="28" t="s">
        <v>47</v>
      </c>
      <c r="E34" s="33" t="s">
        <v>151</v>
      </c>
      <c r="F34" s="34" t="s">
        <v>140</v>
      </c>
      <c r="G34" s="35">
        <v>260</v>
      </c>
      <c r="H34" s="36">
        <v>0</v>
      </c>
      <c r="I34" s="37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8" t="s">
        <v>50</v>
      </c>
      <c r="E35" s="39" t="s">
        <v>205</v>
      </c>
    </row>
    <row r="36" spans="1:16" x14ac:dyDescent="0.2">
      <c r="A36" s="40" t="s">
        <v>52</v>
      </c>
      <c r="E36" s="41" t="s">
        <v>47</v>
      </c>
    </row>
    <row r="37" spans="1:16" ht="191.25" x14ac:dyDescent="0.2">
      <c r="A37" t="s">
        <v>53</v>
      </c>
      <c r="E37" s="39" t="s">
        <v>206</v>
      </c>
    </row>
    <row r="38" spans="1:16" x14ac:dyDescent="0.2">
      <c r="A38" s="28" t="s">
        <v>45</v>
      </c>
      <c r="B38" s="32" t="s">
        <v>40</v>
      </c>
      <c r="C38" s="32" t="s">
        <v>207</v>
      </c>
      <c r="D38" s="28" t="s">
        <v>47</v>
      </c>
      <c r="E38" s="33" t="s">
        <v>208</v>
      </c>
      <c r="F38" s="34" t="s">
        <v>140</v>
      </c>
      <c r="G38" s="35">
        <v>511</v>
      </c>
      <c r="H38" s="36">
        <v>0</v>
      </c>
      <c r="I38" s="37">
        <f>ROUND(ROUND(H38,2)*ROUND(G38,3),2)</f>
        <v>0</v>
      </c>
      <c r="O38">
        <f>(I38*21)/100</f>
        <v>0</v>
      </c>
      <c r="P38" t="s">
        <v>23</v>
      </c>
    </row>
    <row r="39" spans="1:16" ht="25.5" x14ac:dyDescent="0.2">
      <c r="A39" s="38" t="s">
        <v>50</v>
      </c>
      <c r="E39" s="39" t="s">
        <v>209</v>
      </c>
    </row>
    <row r="40" spans="1:16" x14ac:dyDescent="0.2">
      <c r="A40" s="40" t="s">
        <v>52</v>
      </c>
      <c r="E40" s="41" t="s">
        <v>47</v>
      </c>
    </row>
    <row r="41" spans="1:16" ht="306" x14ac:dyDescent="0.2">
      <c r="A41" t="s">
        <v>53</v>
      </c>
      <c r="E41" s="39" t="s">
        <v>210</v>
      </c>
    </row>
    <row r="42" spans="1:16" x14ac:dyDescent="0.2">
      <c r="A42" s="28" t="s">
        <v>45</v>
      </c>
      <c r="B42" s="32" t="s">
        <v>128</v>
      </c>
      <c r="C42" s="32" t="s">
        <v>211</v>
      </c>
      <c r="D42" s="28" t="s">
        <v>47</v>
      </c>
      <c r="E42" s="33" t="s">
        <v>212</v>
      </c>
      <c r="F42" s="34" t="s">
        <v>135</v>
      </c>
      <c r="G42" s="35">
        <v>360</v>
      </c>
      <c r="H42" s="36">
        <v>0</v>
      </c>
      <c r="I42" s="37">
        <f>ROUND(ROUND(H42,2)*ROUND(G42,3),2)</f>
        <v>0</v>
      </c>
      <c r="O42">
        <f>(I42*21)/100</f>
        <v>0</v>
      </c>
      <c r="P42" t="s">
        <v>23</v>
      </c>
    </row>
    <row r="43" spans="1:16" ht="25.5" x14ac:dyDescent="0.2">
      <c r="A43" s="38" t="s">
        <v>50</v>
      </c>
      <c r="E43" s="39" t="s">
        <v>213</v>
      </c>
    </row>
    <row r="44" spans="1:16" x14ac:dyDescent="0.2">
      <c r="A44" s="40" t="s">
        <v>52</v>
      </c>
      <c r="E44" s="41" t="s">
        <v>214</v>
      </c>
    </row>
    <row r="45" spans="1:16" ht="51" x14ac:dyDescent="0.2">
      <c r="A45" t="s">
        <v>53</v>
      </c>
      <c r="E45" s="39" t="s">
        <v>215</v>
      </c>
    </row>
    <row r="46" spans="1:16" x14ac:dyDescent="0.2">
      <c r="A46" s="28" t="s">
        <v>45</v>
      </c>
      <c r="B46" s="32" t="s">
        <v>216</v>
      </c>
      <c r="C46" s="32" t="s">
        <v>217</v>
      </c>
      <c r="D46" s="28" t="s">
        <v>47</v>
      </c>
      <c r="E46" s="33" t="s">
        <v>218</v>
      </c>
      <c r="F46" s="34" t="s">
        <v>135</v>
      </c>
      <c r="G46" s="35">
        <v>1164</v>
      </c>
      <c r="H46" s="36">
        <v>0</v>
      </c>
      <c r="I46" s="37">
        <f>ROUND(ROUND(H46,2)*ROUND(G46,3),2)</f>
        <v>0</v>
      </c>
      <c r="O46">
        <f>(I46*21)/100</f>
        <v>0</v>
      </c>
      <c r="P46" t="s">
        <v>23</v>
      </c>
    </row>
    <row r="47" spans="1:16" ht="76.5" x14ac:dyDescent="0.2">
      <c r="A47" s="38" t="s">
        <v>50</v>
      </c>
      <c r="E47" s="39" t="s">
        <v>219</v>
      </c>
    </row>
    <row r="48" spans="1:16" x14ac:dyDescent="0.2">
      <c r="A48" s="40" t="s">
        <v>52</v>
      </c>
      <c r="E48" s="41" t="s">
        <v>47</v>
      </c>
    </row>
    <row r="49" spans="1:18" ht="38.25" x14ac:dyDescent="0.2">
      <c r="A49" t="s">
        <v>53</v>
      </c>
      <c r="E49" s="39" t="s">
        <v>220</v>
      </c>
    </row>
    <row r="50" spans="1:18" ht="12.75" customHeight="1" x14ac:dyDescent="0.2">
      <c r="A50" s="12" t="s">
        <v>43</v>
      </c>
      <c r="B50" s="12"/>
      <c r="C50" s="42" t="s">
        <v>35</v>
      </c>
      <c r="D50" s="12"/>
      <c r="E50" s="30" t="s">
        <v>221</v>
      </c>
      <c r="F50" s="12"/>
      <c r="G50" s="12"/>
      <c r="H50" s="12"/>
      <c r="I50" s="43">
        <f>0+Q50</f>
        <v>0</v>
      </c>
      <c r="O50">
        <f>0+R50</f>
        <v>0</v>
      </c>
      <c r="Q50">
        <f>0+I51+I55+I59+I63+I67+I71+I75+I79+I83+I87</f>
        <v>0</v>
      </c>
      <c r="R50">
        <f>0+O51+O55+O59+O63+O67+O71+O75+O79+O83+O87</f>
        <v>0</v>
      </c>
    </row>
    <row r="51" spans="1:18" x14ac:dyDescent="0.2">
      <c r="A51" s="28" t="s">
        <v>45</v>
      </c>
      <c r="B51" s="32" t="s">
        <v>95</v>
      </c>
      <c r="C51" s="32" t="s">
        <v>222</v>
      </c>
      <c r="D51" s="28" t="s">
        <v>47</v>
      </c>
      <c r="E51" s="33" t="s">
        <v>223</v>
      </c>
      <c r="F51" s="34" t="s">
        <v>140</v>
      </c>
      <c r="G51" s="35">
        <v>137</v>
      </c>
      <c r="H51" s="36">
        <v>0</v>
      </c>
      <c r="I51" s="37">
        <f>ROUND(ROUND(H51,2)*ROUND(G51,3),2)</f>
        <v>0</v>
      </c>
      <c r="O51">
        <f>(I51*21)/100</f>
        <v>0</v>
      </c>
      <c r="P51" t="s">
        <v>23</v>
      </c>
    </row>
    <row r="52" spans="1:18" ht="25.5" x14ac:dyDescent="0.2">
      <c r="A52" s="38" t="s">
        <v>50</v>
      </c>
      <c r="E52" s="39" t="s">
        <v>224</v>
      </c>
    </row>
    <row r="53" spans="1:18" x14ac:dyDescent="0.2">
      <c r="A53" s="40" t="s">
        <v>52</v>
      </c>
      <c r="E53" s="41" t="s">
        <v>47</v>
      </c>
    </row>
    <row r="54" spans="1:18" ht="76.5" x14ac:dyDescent="0.2">
      <c r="A54" t="s">
        <v>53</v>
      </c>
      <c r="E54" s="39" t="s">
        <v>225</v>
      </c>
    </row>
    <row r="55" spans="1:18" x14ac:dyDescent="0.2">
      <c r="A55" s="28" t="s">
        <v>45</v>
      </c>
      <c r="B55" s="32" t="s">
        <v>42</v>
      </c>
      <c r="C55" s="32" t="s">
        <v>226</v>
      </c>
      <c r="D55" s="28" t="s">
        <v>47</v>
      </c>
      <c r="E55" s="33" t="s">
        <v>227</v>
      </c>
      <c r="F55" s="34" t="s">
        <v>135</v>
      </c>
      <c r="G55" s="35">
        <v>825</v>
      </c>
      <c r="H55" s="36">
        <v>0</v>
      </c>
      <c r="I55" s="37">
        <f>ROUND(ROUND(H55,2)*ROUND(G55,3),2)</f>
        <v>0</v>
      </c>
      <c r="O55">
        <f>(I55*21)/100</f>
        <v>0</v>
      </c>
      <c r="P55" t="s">
        <v>23</v>
      </c>
    </row>
    <row r="56" spans="1:18" ht="25.5" x14ac:dyDescent="0.2">
      <c r="A56" s="38" t="s">
        <v>50</v>
      </c>
      <c r="E56" s="39" t="s">
        <v>228</v>
      </c>
    </row>
    <row r="57" spans="1:18" x14ac:dyDescent="0.2">
      <c r="A57" s="40" t="s">
        <v>52</v>
      </c>
      <c r="E57" s="41" t="s">
        <v>47</v>
      </c>
    </row>
    <row r="58" spans="1:18" ht="102" x14ac:dyDescent="0.2">
      <c r="A58" t="s">
        <v>53</v>
      </c>
      <c r="E58" s="39" t="s">
        <v>229</v>
      </c>
    </row>
    <row r="59" spans="1:18" x14ac:dyDescent="0.2">
      <c r="A59" s="28" t="s">
        <v>45</v>
      </c>
      <c r="B59" s="32" t="s">
        <v>105</v>
      </c>
      <c r="C59" s="32" t="s">
        <v>230</v>
      </c>
      <c r="D59" s="28" t="s">
        <v>47</v>
      </c>
      <c r="E59" s="33" t="s">
        <v>231</v>
      </c>
      <c r="F59" s="34" t="s">
        <v>135</v>
      </c>
      <c r="G59" s="35">
        <v>105</v>
      </c>
      <c r="H59" s="36">
        <v>0</v>
      </c>
      <c r="I59" s="37">
        <f>ROUND(ROUND(H59,2)*ROUND(G59,3),2)</f>
        <v>0</v>
      </c>
      <c r="O59">
        <f>(I59*21)/100</f>
        <v>0</v>
      </c>
      <c r="P59" t="s">
        <v>23</v>
      </c>
    </row>
    <row r="60" spans="1:18" x14ac:dyDescent="0.2">
      <c r="A60" s="38" t="s">
        <v>50</v>
      </c>
      <c r="E60" s="39" t="s">
        <v>232</v>
      </c>
    </row>
    <row r="61" spans="1:18" x14ac:dyDescent="0.2">
      <c r="A61" s="40" t="s">
        <v>52</v>
      </c>
      <c r="E61" s="41" t="s">
        <v>47</v>
      </c>
    </row>
    <row r="62" spans="1:18" ht="102" x14ac:dyDescent="0.2">
      <c r="A62" t="s">
        <v>53</v>
      </c>
      <c r="E62" s="39" t="s">
        <v>233</v>
      </c>
    </row>
    <row r="63" spans="1:18" x14ac:dyDescent="0.2">
      <c r="A63" s="28" t="s">
        <v>45</v>
      </c>
      <c r="B63" s="32" t="s">
        <v>234</v>
      </c>
      <c r="C63" s="32" t="s">
        <v>235</v>
      </c>
      <c r="D63" s="28" t="s">
        <v>47</v>
      </c>
      <c r="E63" s="33" t="s">
        <v>236</v>
      </c>
      <c r="F63" s="34" t="s">
        <v>135</v>
      </c>
      <c r="G63" s="35">
        <v>644</v>
      </c>
      <c r="H63" s="36">
        <v>0</v>
      </c>
      <c r="I63" s="37">
        <f>ROUND(ROUND(H63,2)*ROUND(G63,3),2)</f>
        <v>0</v>
      </c>
      <c r="O63">
        <f>(I63*21)/100</f>
        <v>0</v>
      </c>
      <c r="P63" t="s">
        <v>23</v>
      </c>
    </row>
    <row r="64" spans="1:18" ht="25.5" x14ac:dyDescent="0.2">
      <c r="A64" s="38" t="s">
        <v>50</v>
      </c>
      <c r="E64" s="39" t="s">
        <v>237</v>
      </c>
    </row>
    <row r="65" spans="1:16" x14ac:dyDescent="0.2">
      <c r="A65" s="40" t="s">
        <v>52</v>
      </c>
      <c r="E65" s="41" t="s">
        <v>47</v>
      </c>
    </row>
    <row r="66" spans="1:16" ht="89.25" x14ac:dyDescent="0.2">
      <c r="A66" t="s">
        <v>53</v>
      </c>
      <c r="E66" s="39" t="s">
        <v>238</v>
      </c>
    </row>
    <row r="67" spans="1:16" x14ac:dyDescent="0.2">
      <c r="A67" s="28" t="s">
        <v>45</v>
      </c>
      <c r="B67" s="32" t="s">
        <v>176</v>
      </c>
      <c r="C67" s="32" t="s">
        <v>239</v>
      </c>
      <c r="D67" s="28" t="s">
        <v>47</v>
      </c>
      <c r="E67" s="33" t="s">
        <v>240</v>
      </c>
      <c r="F67" s="34" t="s">
        <v>135</v>
      </c>
      <c r="G67" s="35">
        <v>644</v>
      </c>
      <c r="H67" s="36">
        <v>0</v>
      </c>
      <c r="I67" s="37">
        <f>ROUND(ROUND(H67,2)*ROUND(G67,3),2)</f>
        <v>0</v>
      </c>
      <c r="O67">
        <f>(I67*21)/100</f>
        <v>0</v>
      </c>
      <c r="P67" t="s">
        <v>23</v>
      </c>
    </row>
    <row r="68" spans="1:16" x14ac:dyDescent="0.2">
      <c r="A68" s="38" t="s">
        <v>50</v>
      </c>
      <c r="E68" s="39" t="s">
        <v>241</v>
      </c>
    </row>
    <row r="69" spans="1:16" x14ac:dyDescent="0.2">
      <c r="A69" s="40" t="s">
        <v>52</v>
      </c>
      <c r="E69" s="41" t="s">
        <v>47</v>
      </c>
    </row>
    <row r="70" spans="1:16" ht="89.25" x14ac:dyDescent="0.2">
      <c r="A70" t="s">
        <v>53</v>
      </c>
      <c r="E70" s="39" t="s">
        <v>238</v>
      </c>
    </row>
    <row r="71" spans="1:16" x14ac:dyDescent="0.2">
      <c r="A71" s="28" t="s">
        <v>45</v>
      </c>
      <c r="B71" s="32" t="s">
        <v>242</v>
      </c>
      <c r="C71" s="32" t="s">
        <v>243</v>
      </c>
      <c r="D71" s="28" t="s">
        <v>47</v>
      </c>
      <c r="E71" s="33" t="s">
        <v>244</v>
      </c>
      <c r="F71" s="34" t="s">
        <v>135</v>
      </c>
      <c r="G71" s="35">
        <v>644</v>
      </c>
      <c r="H71" s="36">
        <v>0</v>
      </c>
      <c r="I71" s="37">
        <f>ROUND(ROUND(H71,2)*ROUND(G71,3),2)</f>
        <v>0</v>
      </c>
      <c r="O71">
        <f>(I71*21)/100</f>
        <v>0</v>
      </c>
      <c r="P71" t="s">
        <v>23</v>
      </c>
    </row>
    <row r="72" spans="1:16" x14ac:dyDescent="0.2">
      <c r="A72" s="38" t="s">
        <v>50</v>
      </c>
      <c r="E72" s="39" t="s">
        <v>241</v>
      </c>
    </row>
    <row r="73" spans="1:16" x14ac:dyDescent="0.2">
      <c r="A73" s="40" t="s">
        <v>52</v>
      </c>
      <c r="E73" s="41" t="s">
        <v>47</v>
      </c>
    </row>
    <row r="74" spans="1:16" ht="89.25" x14ac:dyDescent="0.2">
      <c r="A74" t="s">
        <v>53</v>
      </c>
      <c r="E74" s="39" t="s">
        <v>238</v>
      </c>
    </row>
    <row r="75" spans="1:16" x14ac:dyDescent="0.2">
      <c r="A75" s="28" t="s">
        <v>45</v>
      </c>
      <c r="B75" s="32" t="s">
        <v>100</v>
      </c>
      <c r="C75" s="32" t="s">
        <v>245</v>
      </c>
      <c r="D75" s="28" t="s">
        <v>47</v>
      </c>
      <c r="E75" s="33" t="s">
        <v>246</v>
      </c>
      <c r="F75" s="34" t="s">
        <v>135</v>
      </c>
      <c r="G75" s="35">
        <v>2079</v>
      </c>
      <c r="H75" s="36">
        <v>0</v>
      </c>
      <c r="I75" s="37">
        <f>ROUND(ROUND(H75,2)*ROUND(G75,3),2)</f>
        <v>0</v>
      </c>
      <c r="O75">
        <f>(I75*21)/100</f>
        <v>0</v>
      </c>
      <c r="P75" t="s">
        <v>23</v>
      </c>
    </row>
    <row r="76" spans="1:16" ht="25.5" x14ac:dyDescent="0.2">
      <c r="A76" s="38" t="s">
        <v>50</v>
      </c>
      <c r="E76" s="39" t="s">
        <v>247</v>
      </c>
    </row>
    <row r="77" spans="1:16" x14ac:dyDescent="0.2">
      <c r="A77" s="40" t="s">
        <v>52</v>
      </c>
      <c r="E77" s="41" t="s">
        <v>47</v>
      </c>
    </row>
    <row r="78" spans="1:16" ht="89.25" x14ac:dyDescent="0.2">
      <c r="A78" t="s">
        <v>53</v>
      </c>
      <c r="E78" s="39" t="s">
        <v>248</v>
      </c>
    </row>
    <row r="79" spans="1:16" x14ac:dyDescent="0.2">
      <c r="A79" s="28" t="s">
        <v>45</v>
      </c>
      <c r="B79" s="32" t="s">
        <v>67</v>
      </c>
      <c r="C79" s="32" t="s">
        <v>249</v>
      </c>
      <c r="D79" s="28" t="s">
        <v>47</v>
      </c>
      <c r="E79" s="33" t="s">
        <v>250</v>
      </c>
      <c r="F79" s="34" t="s">
        <v>135</v>
      </c>
      <c r="G79" s="35">
        <v>644</v>
      </c>
      <c r="H79" s="36">
        <v>0</v>
      </c>
      <c r="I79" s="37">
        <f>ROUND(ROUND(H79,2)*ROUND(G79,3),2)</f>
        <v>0</v>
      </c>
      <c r="O79">
        <f>(I79*21)/100</f>
        <v>0</v>
      </c>
      <c r="P79" t="s">
        <v>23</v>
      </c>
    </row>
    <row r="80" spans="1:16" x14ac:dyDescent="0.2">
      <c r="A80" s="38" t="s">
        <v>50</v>
      </c>
      <c r="E80" s="39" t="s">
        <v>241</v>
      </c>
    </row>
    <row r="81" spans="1:18" x14ac:dyDescent="0.2">
      <c r="A81" s="40" t="s">
        <v>52</v>
      </c>
      <c r="E81" s="41" t="s">
        <v>47</v>
      </c>
    </row>
    <row r="82" spans="1:18" ht="165.75" x14ac:dyDescent="0.2">
      <c r="A82" t="s">
        <v>53</v>
      </c>
      <c r="E82" s="39" t="s">
        <v>251</v>
      </c>
    </row>
    <row r="83" spans="1:18" x14ac:dyDescent="0.2">
      <c r="A83" s="28" t="s">
        <v>45</v>
      </c>
      <c r="B83" s="32" t="s">
        <v>132</v>
      </c>
      <c r="C83" s="32" t="s">
        <v>252</v>
      </c>
      <c r="D83" s="28" t="s">
        <v>47</v>
      </c>
      <c r="E83" s="33" t="s">
        <v>253</v>
      </c>
      <c r="F83" s="34" t="s">
        <v>135</v>
      </c>
      <c r="G83" s="35">
        <v>644</v>
      </c>
      <c r="H83" s="36">
        <v>0</v>
      </c>
      <c r="I83" s="37">
        <f>ROUND(ROUND(H83,2)*ROUND(G83,3),2)</f>
        <v>0</v>
      </c>
      <c r="O83">
        <f>(I83*21)/100</f>
        <v>0</v>
      </c>
      <c r="P83" t="s">
        <v>23</v>
      </c>
    </row>
    <row r="84" spans="1:18" x14ac:dyDescent="0.2">
      <c r="A84" s="38" t="s">
        <v>50</v>
      </c>
      <c r="E84" s="39" t="s">
        <v>241</v>
      </c>
    </row>
    <row r="85" spans="1:18" x14ac:dyDescent="0.2">
      <c r="A85" s="40" t="s">
        <v>52</v>
      </c>
      <c r="E85" s="41" t="s">
        <v>47</v>
      </c>
    </row>
    <row r="86" spans="1:18" ht="165.75" x14ac:dyDescent="0.2">
      <c r="A86" t="s">
        <v>53</v>
      </c>
      <c r="E86" s="39" t="s">
        <v>251</v>
      </c>
    </row>
    <row r="87" spans="1:18" x14ac:dyDescent="0.2">
      <c r="A87" s="28" t="s">
        <v>45</v>
      </c>
      <c r="B87" s="32" t="s">
        <v>172</v>
      </c>
      <c r="C87" s="32" t="s">
        <v>254</v>
      </c>
      <c r="D87" s="28" t="s">
        <v>47</v>
      </c>
      <c r="E87" s="33" t="s">
        <v>255</v>
      </c>
      <c r="F87" s="34" t="s">
        <v>135</v>
      </c>
      <c r="G87" s="35">
        <v>644</v>
      </c>
      <c r="H87" s="36">
        <v>0</v>
      </c>
      <c r="I87" s="37">
        <f>ROUND(ROUND(H87,2)*ROUND(G87,3),2)</f>
        <v>0</v>
      </c>
      <c r="O87">
        <f>(I87*21)/100</f>
        <v>0</v>
      </c>
      <c r="P87" t="s">
        <v>23</v>
      </c>
    </row>
    <row r="88" spans="1:18" x14ac:dyDescent="0.2">
      <c r="A88" s="38" t="s">
        <v>50</v>
      </c>
      <c r="E88" s="39" t="s">
        <v>241</v>
      </c>
    </row>
    <row r="89" spans="1:18" x14ac:dyDescent="0.2">
      <c r="A89" s="40" t="s">
        <v>52</v>
      </c>
      <c r="E89" s="41" t="s">
        <v>47</v>
      </c>
    </row>
    <row r="90" spans="1:18" ht="140.25" x14ac:dyDescent="0.2">
      <c r="A90" t="s">
        <v>53</v>
      </c>
      <c r="E90" s="39" t="s">
        <v>256</v>
      </c>
    </row>
    <row r="91" spans="1:18" ht="12.75" customHeight="1" x14ac:dyDescent="0.2">
      <c r="A91" s="12" t="s">
        <v>43</v>
      </c>
      <c r="B91" s="12"/>
      <c r="C91" s="42" t="s">
        <v>40</v>
      </c>
      <c r="D91" s="12"/>
      <c r="E91" s="30" t="s">
        <v>154</v>
      </c>
      <c r="F91" s="12"/>
      <c r="G91" s="12"/>
      <c r="H91" s="12"/>
      <c r="I91" s="43">
        <f>0+Q91</f>
        <v>0</v>
      </c>
      <c r="O91">
        <f>0+R91</f>
        <v>0</v>
      </c>
      <c r="Q91">
        <f>0+I92</f>
        <v>0</v>
      </c>
      <c r="R91">
        <f>0+O92</f>
        <v>0</v>
      </c>
    </row>
    <row r="92" spans="1:18" ht="25.5" x14ac:dyDescent="0.2">
      <c r="A92" s="28" t="s">
        <v>45</v>
      </c>
      <c r="B92" s="32" t="s">
        <v>33</v>
      </c>
      <c r="C92" s="32" t="s">
        <v>257</v>
      </c>
      <c r="D92" s="28" t="s">
        <v>47</v>
      </c>
      <c r="E92" s="33" t="s">
        <v>258</v>
      </c>
      <c r="F92" s="34" t="s">
        <v>157</v>
      </c>
      <c r="G92" s="35">
        <v>193</v>
      </c>
      <c r="H92" s="36">
        <v>0</v>
      </c>
      <c r="I92" s="37">
        <f>ROUND(ROUND(H92,2)*ROUND(G92,3),2)</f>
        <v>0</v>
      </c>
      <c r="O92">
        <f>(I92*21)/100</f>
        <v>0</v>
      </c>
      <c r="P92" t="s">
        <v>23</v>
      </c>
    </row>
    <row r="93" spans="1:18" ht="25.5" x14ac:dyDescent="0.2">
      <c r="A93" s="38" t="s">
        <v>50</v>
      </c>
      <c r="E93" s="39" t="s">
        <v>259</v>
      </c>
    </row>
    <row r="94" spans="1:18" x14ac:dyDescent="0.2">
      <c r="A94" s="40" t="s">
        <v>52</v>
      </c>
      <c r="E94" s="41" t="s">
        <v>47</v>
      </c>
    </row>
    <row r="95" spans="1:18" ht="165.75" x14ac:dyDescent="0.2">
      <c r="A95" t="s">
        <v>53</v>
      </c>
      <c r="E95" s="39" t="s">
        <v>260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0+O8+O13+O42+O83+O112+O145+O166+O191+O196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261</v>
      </c>
      <c r="I3" s="44">
        <f>0+I8+I13+I42+I83+I112+I145+I166+I191+I196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261</v>
      </c>
      <c r="D4" s="2"/>
      <c r="E4" s="21" t="s">
        <v>262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9" t="s">
        <v>27</v>
      </c>
      <c r="D8" s="22"/>
      <c r="E8" s="30" t="s">
        <v>44</v>
      </c>
      <c r="F8" s="22"/>
      <c r="G8" s="22"/>
      <c r="H8" s="22"/>
      <c r="I8" s="31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8" t="s">
        <v>45</v>
      </c>
      <c r="B9" s="32" t="s">
        <v>29</v>
      </c>
      <c r="C9" s="32" t="s">
        <v>263</v>
      </c>
      <c r="D9" s="28" t="s">
        <v>47</v>
      </c>
      <c r="E9" s="33" t="s">
        <v>264</v>
      </c>
      <c r="F9" s="34" t="s">
        <v>120</v>
      </c>
      <c r="G9" s="35">
        <v>15.12</v>
      </c>
      <c r="H9" s="36">
        <v>0</v>
      </c>
      <c r="I9" s="37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8" t="s">
        <v>50</v>
      </c>
      <c r="E10" s="39" t="s">
        <v>265</v>
      </c>
    </row>
    <row r="11" spans="1:18" x14ac:dyDescent="0.2">
      <c r="A11" s="40" t="s">
        <v>52</v>
      </c>
      <c r="E11" s="41" t="s">
        <v>47</v>
      </c>
    </row>
    <row r="12" spans="1:18" ht="25.5" x14ac:dyDescent="0.2">
      <c r="A12" t="s">
        <v>53</v>
      </c>
      <c r="E12" s="39" t="s">
        <v>122</v>
      </c>
    </row>
    <row r="13" spans="1:18" ht="12.75" customHeight="1" x14ac:dyDescent="0.2">
      <c r="A13" s="12" t="s">
        <v>43</v>
      </c>
      <c r="B13" s="12"/>
      <c r="C13" s="42" t="s">
        <v>29</v>
      </c>
      <c r="D13" s="12"/>
      <c r="E13" s="30" t="s">
        <v>110</v>
      </c>
      <c r="F13" s="12"/>
      <c r="G13" s="12"/>
      <c r="H13" s="12"/>
      <c r="I13" s="43">
        <f>0+Q13</f>
        <v>0</v>
      </c>
      <c r="O13">
        <f>0+R13</f>
        <v>0</v>
      </c>
      <c r="Q13">
        <f>0+I14+I18+I22+I26+I30+I34+I38</f>
        <v>0</v>
      </c>
      <c r="R13">
        <f>0+O14+O18+O22+O26+O30+O34+O38</f>
        <v>0</v>
      </c>
    </row>
    <row r="14" spans="1:18" x14ac:dyDescent="0.2">
      <c r="A14" s="28" t="s">
        <v>45</v>
      </c>
      <c r="B14" s="32" t="s">
        <v>22</v>
      </c>
      <c r="C14" s="32" t="s">
        <v>266</v>
      </c>
      <c r="D14" s="28" t="s">
        <v>47</v>
      </c>
      <c r="E14" s="33" t="s">
        <v>267</v>
      </c>
      <c r="F14" s="34" t="s">
        <v>49</v>
      </c>
      <c r="G14" s="35">
        <v>1</v>
      </c>
      <c r="H14" s="36">
        <v>0</v>
      </c>
      <c r="I14" s="37">
        <f>ROUND(ROUND(H14,2)*ROUND(G14,3),2)</f>
        <v>0</v>
      </c>
      <c r="O14">
        <f>(I14*21)/100</f>
        <v>0</v>
      </c>
      <c r="P14" t="s">
        <v>23</v>
      </c>
    </row>
    <row r="15" spans="1:18" ht="25.5" x14ac:dyDescent="0.2">
      <c r="A15" s="38" t="s">
        <v>50</v>
      </c>
      <c r="E15" s="39" t="s">
        <v>268</v>
      </c>
    </row>
    <row r="16" spans="1:18" x14ac:dyDescent="0.2">
      <c r="A16" s="40" t="s">
        <v>52</v>
      </c>
      <c r="E16" s="41" t="s">
        <v>47</v>
      </c>
    </row>
    <row r="17" spans="1:16" ht="38.25" x14ac:dyDescent="0.2">
      <c r="A17" t="s">
        <v>53</v>
      </c>
      <c r="E17" s="39" t="s">
        <v>269</v>
      </c>
    </row>
    <row r="18" spans="1:16" x14ac:dyDescent="0.2">
      <c r="A18" s="28" t="s">
        <v>45</v>
      </c>
      <c r="B18" s="32" t="s">
        <v>33</v>
      </c>
      <c r="C18" s="32" t="s">
        <v>270</v>
      </c>
      <c r="D18" s="28" t="s">
        <v>47</v>
      </c>
      <c r="E18" s="33" t="s">
        <v>271</v>
      </c>
      <c r="F18" s="34" t="s">
        <v>157</v>
      </c>
      <c r="G18" s="35">
        <v>20</v>
      </c>
      <c r="H18" s="36">
        <v>0</v>
      </c>
      <c r="I18" s="37">
        <f>ROUND(ROUND(H18,2)*ROUND(G18,3),2)</f>
        <v>0</v>
      </c>
      <c r="O18">
        <f>(I18*21)/100</f>
        <v>0</v>
      </c>
      <c r="P18" t="s">
        <v>23</v>
      </c>
    </row>
    <row r="19" spans="1:16" ht="25.5" x14ac:dyDescent="0.2">
      <c r="A19" s="38" t="s">
        <v>50</v>
      </c>
      <c r="E19" s="39" t="s">
        <v>272</v>
      </c>
    </row>
    <row r="20" spans="1:16" x14ac:dyDescent="0.2">
      <c r="A20" s="40" t="s">
        <v>52</v>
      </c>
      <c r="E20" s="41" t="s">
        <v>47</v>
      </c>
    </row>
    <row r="21" spans="1:16" ht="38.25" x14ac:dyDescent="0.2">
      <c r="A21" t="s">
        <v>53</v>
      </c>
      <c r="E21" s="39" t="s">
        <v>273</v>
      </c>
    </row>
    <row r="22" spans="1:16" x14ac:dyDescent="0.2">
      <c r="A22" s="28" t="s">
        <v>45</v>
      </c>
      <c r="B22" s="32" t="s">
        <v>79</v>
      </c>
      <c r="C22" s="32" t="s">
        <v>274</v>
      </c>
      <c r="D22" s="28" t="s">
        <v>47</v>
      </c>
      <c r="E22" s="33" t="s">
        <v>275</v>
      </c>
      <c r="F22" s="34" t="s">
        <v>140</v>
      </c>
      <c r="G22" s="35">
        <v>235.2</v>
      </c>
      <c r="H22" s="36">
        <v>0</v>
      </c>
      <c r="I22" s="37">
        <f>ROUND(ROUND(H22,2)*ROUND(G22,3),2)</f>
        <v>0</v>
      </c>
      <c r="O22">
        <f>(I22*21)/100</f>
        <v>0</v>
      </c>
      <c r="P22" t="s">
        <v>23</v>
      </c>
    </row>
    <row r="23" spans="1:16" ht="38.25" x14ac:dyDescent="0.2">
      <c r="A23" s="38" t="s">
        <v>50</v>
      </c>
      <c r="E23" s="39" t="s">
        <v>276</v>
      </c>
    </row>
    <row r="24" spans="1:16" x14ac:dyDescent="0.2">
      <c r="A24" s="40" t="s">
        <v>52</v>
      </c>
      <c r="E24" s="41" t="s">
        <v>47</v>
      </c>
    </row>
    <row r="25" spans="1:16" ht="306" x14ac:dyDescent="0.2">
      <c r="A25" t="s">
        <v>53</v>
      </c>
      <c r="E25" s="39" t="s">
        <v>277</v>
      </c>
    </row>
    <row r="26" spans="1:16" x14ac:dyDescent="0.2">
      <c r="A26" s="28" t="s">
        <v>45</v>
      </c>
      <c r="B26" s="32" t="s">
        <v>83</v>
      </c>
      <c r="C26" s="32" t="s">
        <v>278</v>
      </c>
      <c r="D26" s="28" t="s">
        <v>47</v>
      </c>
      <c r="E26" s="33" t="s">
        <v>279</v>
      </c>
      <c r="F26" s="34" t="s">
        <v>140</v>
      </c>
      <c r="G26" s="35">
        <v>8.4</v>
      </c>
      <c r="H26" s="36">
        <v>0</v>
      </c>
      <c r="I26" s="37">
        <f>ROUND(ROUND(H26,2)*ROUND(G26,3),2)</f>
        <v>0</v>
      </c>
      <c r="O26">
        <f>(I26*21)/100</f>
        <v>0</v>
      </c>
      <c r="P26" t="s">
        <v>23</v>
      </c>
    </row>
    <row r="27" spans="1:16" ht="63.75" x14ac:dyDescent="0.2">
      <c r="A27" s="38" t="s">
        <v>50</v>
      </c>
      <c r="E27" s="39" t="s">
        <v>280</v>
      </c>
    </row>
    <row r="28" spans="1:16" x14ac:dyDescent="0.2">
      <c r="A28" s="40" t="s">
        <v>52</v>
      </c>
      <c r="E28" s="41" t="s">
        <v>47</v>
      </c>
    </row>
    <row r="29" spans="1:16" ht="63.75" x14ac:dyDescent="0.2">
      <c r="A29" t="s">
        <v>53</v>
      </c>
      <c r="E29" s="39" t="s">
        <v>281</v>
      </c>
    </row>
    <row r="30" spans="1:16" x14ac:dyDescent="0.2">
      <c r="A30" s="28" t="s">
        <v>45</v>
      </c>
      <c r="B30" s="32" t="s">
        <v>40</v>
      </c>
      <c r="C30" s="32" t="s">
        <v>282</v>
      </c>
      <c r="D30" s="28" t="s">
        <v>47</v>
      </c>
      <c r="E30" s="33" t="s">
        <v>283</v>
      </c>
      <c r="F30" s="34" t="s">
        <v>140</v>
      </c>
      <c r="G30" s="35">
        <v>235</v>
      </c>
      <c r="H30" s="36">
        <v>0</v>
      </c>
      <c r="I30" s="37">
        <f>ROUND(ROUND(H30,2)*ROUND(G30,3),2)</f>
        <v>0</v>
      </c>
      <c r="O30">
        <f>(I30*21)/100</f>
        <v>0</v>
      </c>
      <c r="P30" t="s">
        <v>23</v>
      </c>
    </row>
    <row r="31" spans="1:16" ht="51" x14ac:dyDescent="0.2">
      <c r="A31" s="38" t="s">
        <v>50</v>
      </c>
      <c r="E31" s="39" t="s">
        <v>284</v>
      </c>
    </row>
    <row r="32" spans="1:16" x14ac:dyDescent="0.2">
      <c r="A32" s="40" t="s">
        <v>52</v>
      </c>
      <c r="E32" s="41" t="s">
        <v>47</v>
      </c>
    </row>
    <row r="33" spans="1:18" ht="267.75" x14ac:dyDescent="0.2">
      <c r="A33" t="s">
        <v>53</v>
      </c>
      <c r="E33" s="39" t="s">
        <v>285</v>
      </c>
    </row>
    <row r="34" spans="1:18" x14ac:dyDescent="0.2">
      <c r="A34" s="28" t="s">
        <v>45</v>
      </c>
      <c r="B34" s="32" t="s">
        <v>95</v>
      </c>
      <c r="C34" s="32" t="s">
        <v>211</v>
      </c>
      <c r="D34" s="28" t="s">
        <v>47</v>
      </c>
      <c r="E34" s="33" t="s">
        <v>212</v>
      </c>
      <c r="F34" s="34" t="s">
        <v>135</v>
      </c>
      <c r="G34" s="35">
        <v>98</v>
      </c>
      <c r="H34" s="36">
        <v>0</v>
      </c>
      <c r="I34" s="37">
        <f>ROUND(ROUND(H34,2)*ROUND(G34,3),2)</f>
        <v>0</v>
      </c>
      <c r="O34">
        <f>(I34*21)/100</f>
        <v>0</v>
      </c>
      <c r="P34" t="s">
        <v>23</v>
      </c>
    </row>
    <row r="35" spans="1:18" ht="38.25" x14ac:dyDescent="0.2">
      <c r="A35" s="38" t="s">
        <v>50</v>
      </c>
      <c r="E35" s="39" t="s">
        <v>286</v>
      </c>
    </row>
    <row r="36" spans="1:18" x14ac:dyDescent="0.2">
      <c r="A36" s="40" t="s">
        <v>52</v>
      </c>
      <c r="E36" s="41" t="s">
        <v>47</v>
      </c>
    </row>
    <row r="37" spans="1:18" ht="25.5" x14ac:dyDescent="0.2">
      <c r="A37" t="s">
        <v>53</v>
      </c>
      <c r="E37" s="39" t="s">
        <v>287</v>
      </c>
    </row>
    <row r="38" spans="1:18" x14ac:dyDescent="0.2">
      <c r="A38" s="28" t="s">
        <v>45</v>
      </c>
      <c r="B38" s="32" t="s">
        <v>100</v>
      </c>
      <c r="C38" s="32" t="s">
        <v>217</v>
      </c>
      <c r="D38" s="28" t="s">
        <v>47</v>
      </c>
      <c r="E38" s="33" t="s">
        <v>218</v>
      </c>
      <c r="F38" s="34" t="s">
        <v>135</v>
      </c>
      <c r="G38" s="35">
        <v>60</v>
      </c>
      <c r="H38" s="36">
        <v>0</v>
      </c>
      <c r="I38" s="37">
        <f>ROUND(ROUND(H38,2)*ROUND(G38,3),2)</f>
        <v>0</v>
      </c>
      <c r="O38">
        <f>(I38*21)/100</f>
        <v>0</v>
      </c>
      <c r="P38" t="s">
        <v>23</v>
      </c>
    </row>
    <row r="39" spans="1:18" ht="63.75" x14ac:dyDescent="0.2">
      <c r="A39" s="38" t="s">
        <v>50</v>
      </c>
      <c r="E39" s="39" t="s">
        <v>288</v>
      </c>
    </row>
    <row r="40" spans="1:18" x14ac:dyDescent="0.2">
      <c r="A40" s="40" t="s">
        <v>52</v>
      </c>
      <c r="E40" s="41" t="s">
        <v>47</v>
      </c>
    </row>
    <row r="41" spans="1:18" ht="38.25" x14ac:dyDescent="0.2">
      <c r="A41" t="s">
        <v>53</v>
      </c>
      <c r="E41" s="39" t="s">
        <v>220</v>
      </c>
    </row>
    <row r="42" spans="1:18" ht="12.75" customHeight="1" x14ac:dyDescent="0.2">
      <c r="A42" s="12" t="s">
        <v>43</v>
      </c>
      <c r="B42" s="12"/>
      <c r="C42" s="42" t="s">
        <v>23</v>
      </c>
      <c r="D42" s="12"/>
      <c r="E42" s="30" t="s">
        <v>289</v>
      </c>
      <c r="F42" s="12"/>
      <c r="G42" s="12"/>
      <c r="H42" s="12"/>
      <c r="I42" s="43">
        <f>0+Q42</f>
        <v>0</v>
      </c>
      <c r="O42">
        <f>0+R42</f>
        <v>0</v>
      </c>
      <c r="Q42">
        <f>0+I43+I47+I51+I55+I59+I63+I67+I71+I75+I79</f>
        <v>0</v>
      </c>
      <c r="R42">
        <f>0+O43+O47+O51+O55+O59+O63+O67+O71+O75+O79</f>
        <v>0</v>
      </c>
    </row>
    <row r="43" spans="1:18" x14ac:dyDescent="0.2">
      <c r="A43" s="28" t="s">
        <v>45</v>
      </c>
      <c r="B43" s="32" t="s">
        <v>67</v>
      </c>
      <c r="C43" s="32" t="s">
        <v>290</v>
      </c>
      <c r="D43" s="28" t="s">
        <v>47</v>
      </c>
      <c r="E43" s="33" t="s">
        <v>291</v>
      </c>
      <c r="F43" s="34" t="s">
        <v>140</v>
      </c>
      <c r="G43" s="35">
        <v>1.1000000000000001</v>
      </c>
      <c r="H43" s="36">
        <v>0</v>
      </c>
      <c r="I43" s="37">
        <f>ROUND(ROUND(H43,2)*ROUND(G43,3),2)</f>
        <v>0</v>
      </c>
      <c r="O43">
        <f>(I43*21)/100</f>
        <v>0</v>
      </c>
      <c r="P43" t="s">
        <v>23</v>
      </c>
    </row>
    <row r="44" spans="1:18" ht="51" x14ac:dyDescent="0.2">
      <c r="A44" s="38" t="s">
        <v>50</v>
      </c>
      <c r="E44" s="39" t="s">
        <v>292</v>
      </c>
    </row>
    <row r="45" spans="1:18" x14ac:dyDescent="0.2">
      <c r="A45" s="40" t="s">
        <v>52</v>
      </c>
      <c r="E45" s="41" t="s">
        <v>47</v>
      </c>
    </row>
    <row r="46" spans="1:18" ht="51" x14ac:dyDescent="0.2">
      <c r="A46" t="s">
        <v>53</v>
      </c>
      <c r="E46" s="39" t="s">
        <v>293</v>
      </c>
    </row>
    <row r="47" spans="1:18" x14ac:dyDescent="0.2">
      <c r="A47" s="28" t="s">
        <v>45</v>
      </c>
      <c r="B47" s="32" t="s">
        <v>111</v>
      </c>
      <c r="C47" s="32" t="s">
        <v>294</v>
      </c>
      <c r="D47" s="28" t="s">
        <v>47</v>
      </c>
      <c r="E47" s="33" t="s">
        <v>295</v>
      </c>
      <c r="F47" s="34" t="s">
        <v>140</v>
      </c>
      <c r="G47" s="35">
        <v>0.18</v>
      </c>
      <c r="H47" s="36">
        <v>0</v>
      </c>
      <c r="I47" s="37">
        <f>ROUND(ROUND(H47,2)*ROUND(G47,3),2)</f>
        <v>0</v>
      </c>
      <c r="O47">
        <f>(I47*21)/100</f>
        <v>0</v>
      </c>
      <c r="P47" t="s">
        <v>23</v>
      </c>
    </row>
    <row r="48" spans="1:18" ht="51" x14ac:dyDescent="0.2">
      <c r="A48" s="38" t="s">
        <v>50</v>
      </c>
      <c r="E48" s="39" t="s">
        <v>296</v>
      </c>
    </row>
    <row r="49" spans="1:16" x14ac:dyDescent="0.2">
      <c r="A49" s="40" t="s">
        <v>52</v>
      </c>
      <c r="E49" s="41" t="s">
        <v>47</v>
      </c>
    </row>
    <row r="50" spans="1:16" ht="51" x14ac:dyDescent="0.2">
      <c r="A50" t="s">
        <v>53</v>
      </c>
      <c r="E50" s="39" t="s">
        <v>293</v>
      </c>
    </row>
    <row r="51" spans="1:16" x14ac:dyDescent="0.2">
      <c r="A51" s="28" t="s">
        <v>45</v>
      </c>
      <c r="B51" s="32" t="s">
        <v>297</v>
      </c>
      <c r="C51" s="32" t="s">
        <v>298</v>
      </c>
      <c r="D51" s="28" t="s">
        <v>47</v>
      </c>
      <c r="E51" s="33" t="s">
        <v>299</v>
      </c>
      <c r="F51" s="34" t="s">
        <v>140</v>
      </c>
      <c r="G51" s="35">
        <v>3</v>
      </c>
      <c r="H51" s="36">
        <v>0</v>
      </c>
      <c r="I51" s="37">
        <f>ROUND(ROUND(H51,2)*ROUND(G51,3),2)</f>
        <v>0</v>
      </c>
      <c r="O51">
        <f>(I51*21)/100</f>
        <v>0</v>
      </c>
      <c r="P51" t="s">
        <v>23</v>
      </c>
    </row>
    <row r="52" spans="1:16" ht="25.5" x14ac:dyDescent="0.2">
      <c r="A52" s="38" t="s">
        <v>50</v>
      </c>
      <c r="E52" s="39" t="s">
        <v>300</v>
      </c>
    </row>
    <row r="53" spans="1:16" x14ac:dyDescent="0.2">
      <c r="A53" s="40" t="s">
        <v>52</v>
      </c>
      <c r="E53" s="41" t="s">
        <v>301</v>
      </c>
    </row>
    <row r="54" spans="1:16" ht="76.5" x14ac:dyDescent="0.2">
      <c r="A54" t="s">
        <v>53</v>
      </c>
      <c r="E54" s="39" t="s">
        <v>302</v>
      </c>
    </row>
    <row r="55" spans="1:16" x14ac:dyDescent="0.2">
      <c r="A55" s="28" t="s">
        <v>45</v>
      </c>
      <c r="B55" s="32" t="s">
        <v>303</v>
      </c>
      <c r="C55" s="32" t="s">
        <v>304</v>
      </c>
      <c r="D55" s="28" t="s">
        <v>47</v>
      </c>
      <c r="E55" s="33" t="s">
        <v>305</v>
      </c>
      <c r="F55" s="34" t="s">
        <v>140</v>
      </c>
      <c r="G55" s="35">
        <v>28.8</v>
      </c>
      <c r="H55" s="36">
        <v>0</v>
      </c>
      <c r="I55" s="37">
        <f>ROUND(ROUND(H55,2)*ROUND(G55,3),2)</f>
        <v>0</v>
      </c>
      <c r="O55">
        <f>(I55*21)/100</f>
        <v>0</v>
      </c>
      <c r="P55" t="s">
        <v>23</v>
      </c>
    </row>
    <row r="56" spans="1:16" ht="25.5" x14ac:dyDescent="0.2">
      <c r="A56" s="38" t="s">
        <v>50</v>
      </c>
      <c r="E56" s="39" t="s">
        <v>306</v>
      </c>
    </row>
    <row r="57" spans="1:16" x14ac:dyDescent="0.2">
      <c r="A57" s="40" t="s">
        <v>52</v>
      </c>
      <c r="E57" s="41" t="s">
        <v>47</v>
      </c>
    </row>
    <row r="58" spans="1:16" ht="409.5" x14ac:dyDescent="0.2">
      <c r="A58" t="s">
        <v>53</v>
      </c>
      <c r="E58" s="39" t="s">
        <v>307</v>
      </c>
    </row>
    <row r="59" spans="1:16" x14ac:dyDescent="0.2">
      <c r="A59" s="28" t="s">
        <v>45</v>
      </c>
      <c r="B59" s="32" t="s">
        <v>308</v>
      </c>
      <c r="C59" s="32" t="s">
        <v>309</v>
      </c>
      <c r="D59" s="28" t="s">
        <v>47</v>
      </c>
      <c r="E59" s="33" t="s">
        <v>310</v>
      </c>
      <c r="F59" s="34" t="s">
        <v>120</v>
      </c>
      <c r="G59" s="35">
        <v>4.32</v>
      </c>
      <c r="H59" s="36">
        <v>0</v>
      </c>
      <c r="I59" s="37">
        <f>ROUND(ROUND(H59,2)*ROUND(G59,3),2)</f>
        <v>0</v>
      </c>
      <c r="O59">
        <f>(I59*21)/100</f>
        <v>0</v>
      </c>
      <c r="P59" t="s">
        <v>23</v>
      </c>
    </row>
    <row r="60" spans="1:16" ht="25.5" x14ac:dyDescent="0.2">
      <c r="A60" s="38" t="s">
        <v>50</v>
      </c>
      <c r="E60" s="39" t="s">
        <v>311</v>
      </c>
    </row>
    <row r="61" spans="1:16" x14ac:dyDescent="0.2">
      <c r="A61" s="40" t="s">
        <v>52</v>
      </c>
      <c r="E61" s="41" t="s">
        <v>47</v>
      </c>
    </row>
    <row r="62" spans="1:16" ht="293.25" x14ac:dyDescent="0.2">
      <c r="A62" t="s">
        <v>53</v>
      </c>
      <c r="E62" s="39" t="s">
        <v>312</v>
      </c>
    </row>
    <row r="63" spans="1:16" x14ac:dyDescent="0.2">
      <c r="A63" s="28" t="s">
        <v>45</v>
      </c>
      <c r="B63" s="32" t="s">
        <v>313</v>
      </c>
      <c r="C63" s="32" t="s">
        <v>314</v>
      </c>
      <c r="D63" s="28" t="s">
        <v>47</v>
      </c>
      <c r="E63" s="33" t="s">
        <v>315</v>
      </c>
      <c r="F63" s="34" t="s">
        <v>157</v>
      </c>
      <c r="G63" s="35">
        <v>45</v>
      </c>
      <c r="H63" s="36">
        <v>0</v>
      </c>
      <c r="I63" s="37">
        <f>ROUND(ROUND(H63,2)*ROUND(G63,3),2)</f>
        <v>0</v>
      </c>
      <c r="O63">
        <f>(I63*21)/100</f>
        <v>0</v>
      </c>
      <c r="P63" t="s">
        <v>23</v>
      </c>
    </row>
    <row r="64" spans="1:16" x14ac:dyDescent="0.2">
      <c r="A64" s="38" t="s">
        <v>50</v>
      </c>
      <c r="E64" s="39" t="s">
        <v>316</v>
      </c>
    </row>
    <row r="65" spans="1:16" x14ac:dyDescent="0.2">
      <c r="A65" s="40" t="s">
        <v>52</v>
      </c>
      <c r="E65" s="41" t="s">
        <v>47</v>
      </c>
    </row>
    <row r="66" spans="1:16" ht="216.75" x14ac:dyDescent="0.2">
      <c r="A66" t="s">
        <v>53</v>
      </c>
      <c r="E66" s="39" t="s">
        <v>317</v>
      </c>
    </row>
    <row r="67" spans="1:16" x14ac:dyDescent="0.2">
      <c r="A67" s="28" t="s">
        <v>45</v>
      </c>
      <c r="B67" s="32" t="s">
        <v>172</v>
      </c>
      <c r="C67" s="32" t="s">
        <v>318</v>
      </c>
      <c r="D67" s="28" t="s">
        <v>47</v>
      </c>
      <c r="E67" s="33" t="s">
        <v>319</v>
      </c>
      <c r="F67" s="34" t="s">
        <v>140</v>
      </c>
      <c r="G67" s="35">
        <v>16.25</v>
      </c>
      <c r="H67" s="36">
        <v>0</v>
      </c>
      <c r="I67" s="37">
        <f>ROUND(ROUND(H67,2)*ROUND(G67,3),2)</f>
        <v>0</v>
      </c>
      <c r="O67">
        <f>(I67*21)/100</f>
        <v>0</v>
      </c>
      <c r="P67" t="s">
        <v>23</v>
      </c>
    </row>
    <row r="68" spans="1:16" ht="89.25" x14ac:dyDescent="0.2">
      <c r="A68" s="38" t="s">
        <v>50</v>
      </c>
      <c r="E68" s="39" t="s">
        <v>320</v>
      </c>
    </row>
    <row r="69" spans="1:16" x14ac:dyDescent="0.2">
      <c r="A69" s="40" t="s">
        <v>52</v>
      </c>
      <c r="E69" s="41" t="s">
        <v>47</v>
      </c>
    </row>
    <row r="70" spans="1:16" ht="369.75" x14ac:dyDescent="0.2">
      <c r="A70" t="s">
        <v>53</v>
      </c>
      <c r="E70" s="39" t="s">
        <v>321</v>
      </c>
    </row>
    <row r="71" spans="1:16" x14ac:dyDescent="0.2">
      <c r="A71" s="28" t="s">
        <v>45</v>
      </c>
      <c r="B71" s="32" t="s">
        <v>234</v>
      </c>
      <c r="C71" s="32" t="s">
        <v>322</v>
      </c>
      <c r="D71" s="28" t="s">
        <v>47</v>
      </c>
      <c r="E71" s="33" t="s">
        <v>323</v>
      </c>
      <c r="F71" s="34" t="s">
        <v>120</v>
      </c>
      <c r="G71" s="35">
        <v>2.44</v>
      </c>
      <c r="H71" s="36">
        <v>0</v>
      </c>
      <c r="I71" s="37">
        <f>ROUND(ROUND(H71,2)*ROUND(G71,3),2)</f>
        <v>0</v>
      </c>
      <c r="O71">
        <f>(I71*21)/100</f>
        <v>0</v>
      </c>
      <c r="P71" t="s">
        <v>23</v>
      </c>
    </row>
    <row r="72" spans="1:16" ht="38.25" x14ac:dyDescent="0.2">
      <c r="A72" s="38" t="s">
        <v>50</v>
      </c>
      <c r="E72" s="39" t="s">
        <v>324</v>
      </c>
    </row>
    <row r="73" spans="1:16" x14ac:dyDescent="0.2">
      <c r="A73" s="40" t="s">
        <v>52</v>
      </c>
      <c r="E73" s="41" t="s">
        <v>47</v>
      </c>
    </row>
    <row r="74" spans="1:16" ht="267.75" x14ac:dyDescent="0.2">
      <c r="A74" t="s">
        <v>53</v>
      </c>
      <c r="E74" s="39" t="s">
        <v>325</v>
      </c>
    </row>
    <row r="75" spans="1:16" x14ac:dyDescent="0.2">
      <c r="A75" s="28" t="s">
        <v>45</v>
      </c>
      <c r="B75" s="32" t="s">
        <v>176</v>
      </c>
      <c r="C75" s="32" t="s">
        <v>326</v>
      </c>
      <c r="D75" s="28" t="s">
        <v>47</v>
      </c>
      <c r="E75" s="33" t="s">
        <v>327</v>
      </c>
      <c r="F75" s="34" t="s">
        <v>135</v>
      </c>
      <c r="G75" s="35">
        <v>42</v>
      </c>
      <c r="H75" s="36">
        <v>0</v>
      </c>
      <c r="I75" s="37">
        <f>ROUND(ROUND(H75,2)*ROUND(G75,3),2)</f>
        <v>0</v>
      </c>
      <c r="O75">
        <f>(I75*21)/100</f>
        <v>0</v>
      </c>
      <c r="P75" t="s">
        <v>23</v>
      </c>
    </row>
    <row r="76" spans="1:16" x14ac:dyDescent="0.2">
      <c r="A76" s="38" t="s">
        <v>50</v>
      </c>
      <c r="E76" s="39" t="s">
        <v>328</v>
      </c>
    </row>
    <row r="77" spans="1:16" x14ac:dyDescent="0.2">
      <c r="A77" s="40" t="s">
        <v>52</v>
      </c>
      <c r="E77" s="41" t="s">
        <v>329</v>
      </c>
    </row>
    <row r="78" spans="1:16" ht="102" x14ac:dyDescent="0.2">
      <c r="A78" t="s">
        <v>53</v>
      </c>
      <c r="E78" s="39" t="s">
        <v>330</v>
      </c>
    </row>
    <row r="79" spans="1:16" x14ac:dyDescent="0.2">
      <c r="A79" s="28" t="s">
        <v>45</v>
      </c>
      <c r="B79" s="32" t="s">
        <v>242</v>
      </c>
      <c r="C79" s="32" t="s">
        <v>331</v>
      </c>
      <c r="D79" s="28" t="s">
        <v>47</v>
      </c>
      <c r="E79" s="33" t="s">
        <v>332</v>
      </c>
      <c r="F79" s="34" t="s">
        <v>135</v>
      </c>
      <c r="G79" s="35">
        <v>60</v>
      </c>
      <c r="H79" s="36">
        <v>0</v>
      </c>
      <c r="I79" s="37">
        <f>ROUND(ROUND(H79,2)*ROUND(G79,3),2)</f>
        <v>0</v>
      </c>
      <c r="O79">
        <f>(I79*21)/100</f>
        <v>0</v>
      </c>
      <c r="P79" t="s">
        <v>23</v>
      </c>
    </row>
    <row r="80" spans="1:16" ht="63.75" x14ac:dyDescent="0.2">
      <c r="A80" s="38" t="s">
        <v>50</v>
      </c>
      <c r="E80" s="39" t="s">
        <v>333</v>
      </c>
    </row>
    <row r="81" spans="1:18" x14ac:dyDescent="0.2">
      <c r="A81" s="40" t="s">
        <v>52</v>
      </c>
      <c r="E81" s="41" t="s">
        <v>47</v>
      </c>
    </row>
    <row r="82" spans="1:18" ht="102" x14ac:dyDescent="0.2">
      <c r="A82" t="s">
        <v>53</v>
      </c>
      <c r="E82" s="39" t="s">
        <v>334</v>
      </c>
    </row>
    <row r="83" spans="1:18" ht="12.75" customHeight="1" x14ac:dyDescent="0.2">
      <c r="A83" s="12" t="s">
        <v>43</v>
      </c>
      <c r="B83" s="12"/>
      <c r="C83" s="42" t="s">
        <v>22</v>
      </c>
      <c r="D83" s="12"/>
      <c r="E83" s="30" t="s">
        <v>335</v>
      </c>
      <c r="F83" s="12"/>
      <c r="G83" s="12"/>
      <c r="H83" s="12"/>
      <c r="I83" s="43">
        <f>0+Q83</f>
        <v>0</v>
      </c>
      <c r="O83">
        <f>0+R83</f>
        <v>0</v>
      </c>
      <c r="Q83">
        <f>0+I84+I88+I92+I96+I100+I104+I108</f>
        <v>0</v>
      </c>
      <c r="R83">
        <f>0+O84+O88+O92+O96+O100+O104+O108</f>
        <v>0</v>
      </c>
    </row>
    <row r="84" spans="1:18" x14ac:dyDescent="0.2">
      <c r="A84" s="28" t="s">
        <v>45</v>
      </c>
      <c r="B84" s="32" t="s">
        <v>216</v>
      </c>
      <c r="C84" s="32" t="s">
        <v>336</v>
      </c>
      <c r="D84" s="28" t="s">
        <v>47</v>
      </c>
      <c r="E84" s="33" t="s">
        <v>337</v>
      </c>
      <c r="F84" s="34" t="s">
        <v>338</v>
      </c>
      <c r="G84" s="35">
        <v>144</v>
      </c>
      <c r="H84" s="36">
        <v>0</v>
      </c>
      <c r="I84" s="37">
        <f>ROUND(ROUND(H84,2)*ROUND(G84,3),2)</f>
        <v>0</v>
      </c>
      <c r="O84">
        <f>(I84*21)/100</f>
        <v>0</v>
      </c>
      <c r="P84" t="s">
        <v>23</v>
      </c>
    </row>
    <row r="85" spans="1:18" ht="51" x14ac:dyDescent="0.2">
      <c r="A85" s="38" t="s">
        <v>50</v>
      </c>
      <c r="E85" s="39" t="s">
        <v>339</v>
      </c>
    </row>
    <row r="86" spans="1:18" x14ac:dyDescent="0.2">
      <c r="A86" s="40" t="s">
        <v>52</v>
      </c>
      <c r="E86" s="41" t="s">
        <v>47</v>
      </c>
    </row>
    <row r="87" spans="1:18" ht="25.5" x14ac:dyDescent="0.2">
      <c r="A87" t="s">
        <v>53</v>
      </c>
      <c r="E87" s="39" t="s">
        <v>340</v>
      </c>
    </row>
    <row r="88" spans="1:18" x14ac:dyDescent="0.2">
      <c r="A88" s="28" t="s">
        <v>45</v>
      </c>
      <c r="B88" s="32" t="s">
        <v>132</v>
      </c>
      <c r="C88" s="32" t="s">
        <v>341</v>
      </c>
      <c r="D88" s="28" t="s">
        <v>47</v>
      </c>
      <c r="E88" s="33" t="s">
        <v>342</v>
      </c>
      <c r="F88" s="34" t="s">
        <v>140</v>
      </c>
      <c r="G88" s="35">
        <v>21.3</v>
      </c>
      <c r="H88" s="36">
        <v>0</v>
      </c>
      <c r="I88" s="37">
        <f>ROUND(ROUND(H88,2)*ROUND(G88,3),2)</f>
        <v>0</v>
      </c>
      <c r="O88">
        <f>(I88*21)/100</f>
        <v>0</v>
      </c>
      <c r="P88" t="s">
        <v>23</v>
      </c>
    </row>
    <row r="89" spans="1:18" ht="89.25" x14ac:dyDescent="0.2">
      <c r="A89" s="38" t="s">
        <v>50</v>
      </c>
      <c r="E89" s="39" t="s">
        <v>343</v>
      </c>
    </row>
    <row r="90" spans="1:18" x14ac:dyDescent="0.2">
      <c r="A90" s="40" t="s">
        <v>52</v>
      </c>
      <c r="E90" s="41" t="s">
        <v>47</v>
      </c>
    </row>
    <row r="91" spans="1:18" ht="395.25" x14ac:dyDescent="0.2">
      <c r="A91" t="s">
        <v>53</v>
      </c>
      <c r="E91" s="39" t="s">
        <v>344</v>
      </c>
    </row>
    <row r="92" spans="1:18" x14ac:dyDescent="0.2">
      <c r="A92" s="28" t="s">
        <v>45</v>
      </c>
      <c r="B92" s="32" t="s">
        <v>123</v>
      </c>
      <c r="C92" s="32" t="s">
        <v>345</v>
      </c>
      <c r="D92" s="28" t="s">
        <v>47</v>
      </c>
      <c r="E92" s="33" t="s">
        <v>346</v>
      </c>
      <c r="F92" s="34" t="s">
        <v>120</v>
      </c>
      <c r="G92" s="35">
        <v>3.84</v>
      </c>
      <c r="H92" s="36">
        <v>0</v>
      </c>
      <c r="I92" s="37">
        <f>ROUND(ROUND(H92,2)*ROUND(G92,3),2)</f>
        <v>0</v>
      </c>
      <c r="O92">
        <f>(I92*21)/100</f>
        <v>0</v>
      </c>
      <c r="P92" t="s">
        <v>23</v>
      </c>
    </row>
    <row r="93" spans="1:18" ht="63.75" x14ac:dyDescent="0.2">
      <c r="A93" s="38" t="s">
        <v>50</v>
      </c>
      <c r="E93" s="39" t="s">
        <v>347</v>
      </c>
    </row>
    <row r="94" spans="1:18" x14ac:dyDescent="0.2">
      <c r="A94" s="40" t="s">
        <v>52</v>
      </c>
      <c r="E94" s="41" t="s">
        <v>47</v>
      </c>
    </row>
    <row r="95" spans="1:18" ht="242.25" x14ac:dyDescent="0.2">
      <c r="A95" t="s">
        <v>53</v>
      </c>
      <c r="E95" s="39" t="s">
        <v>348</v>
      </c>
    </row>
    <row r="96" spans="1:18" x14ac:dyDescent="0.2">
      <c r="A96" s="28" t="s">
        <v>45</v>
      </c>
      <c r="B96" s="32" t="s">
        <v>128</v>
      </c>
      <c r="C96" s="32" t="s">
        <v>349</v>
      </c>
      <c r="D96" s="28" t="s">
        <v>47</v>
      </c>
      <c r="E96" s="33" t="s">
        <v>350</v>
      </c>
      <c r="F96" s="34" t="s">
        <v>140</v>
      </c>
      <c r="G96" s="35">
        <v>27</v>
      </c>
      <c r="H96" s="36">
        <v>0</v>
      </c>
      <c r="I96" s="37">
        <f>ROUND(ROUND(H96,2)*ROUND(G96,3),2)</f>
        <v>0</v>
      </c>
      <c r="O96">
        <f>(I96*21)/100</f>
        <v>0</v>
      </c>
      <c r="P96" t="s">
        <v>23</v>
      </c>
    </row>
    <row r="97" spans="1:18" ht="102" x14ac:dyDescent="0.2">
      <c r="A97" s="38" t="s">
        <v>50</v>
      </c>
      <c r="E97" s="39" t="s">
        <v>351</v>
      </c>
    </row>
    <row r="98" spans="1:18" x14ac:dyDescent="0.2">
      <c r="A98" s="40" t="s">
        <v>52</v>
      </c>
      <c r="E98" s="41" t="s">
        <v>47</v>
      </c>
    </row>
    <row r="99" spans="1:18" ht="369.75" x14ac:dyDescent="0.2">
      <c r="A99" t="s">
        <v>53</v>
      </c>
      <c r="E99" s="39" t="s">
        <v>352</v>
      </c>
    </row>
    <row r="100" spans="1:18" x14ac:dyDescent="0.2">
      <c r="A100" s="28" t="s">
        <v>45</v>
      </c>
      <c r="B100" s="32" t="s">
        <v>353</v>
      </c>
      <c r="C100" s="32" t="s">
        <v>354</v>
      </c>
      <c r="D100" s="28" t="s">
        <v>47</v>
      </c>
      <c r="E100" s="33" t="s">
        <v>355</v>
      </c>
      <c r="F100" s="34" t="s">
        <v>120</v>
      </c>
      <c r="G100" s="35">
        <v>4.32</v>
      </c>
      <c r="H100" s="36">
        <v>0</v>
      </c>
      <c r="I100" s="37">
        <f>ROUND(ROUND(H100,2)*ROUND(G100,3),2)</f>
        <v>0</v>
      </c>
      <c r="O100">
        <f>(I100*21)/100</f>
        <v>0</v>
      </c>
      <c r="P100" t="s">
        <v>23</v>
      </c>
    </row>
    <row r="101" spans="1:18" ht="63.75" x14ac:dyDescent="0.2">
      <c r="A101" s="38" t="s">
        <v>50</v>
      </c>
      <c r="E101" s="39" t="s">
        <v>356</v>
      </c>
    </row>
    <row r="102" spans="1:18" x14ac:dyDescent="0.2">
      <c r="A102" s="40" t="s">
        <v>52</v>
      </c>
      <c r="E102" s="41" t="s">
        <v>47</v>
      </c>
    </row>
    <row r="103" spans="1:18" ht="267.75" x14ac:dyDescent="0.2">
      <c r="A103" t="s">
        <v>53</v>
      </c>
      <c r="E103" s="39" t="s">
        <v>325</v>
      </c>
    </row>
    <row r="104" spans="1:18" x14ac:dyDescent="0.2">
      <c r="A104" s="28" t="s">
        <v>45</v>
      </c>
      <c r="B104" s="32" t="s">
        <v>357</v>
      </c>
      <c r="C104" s="32" t="s">
        <v>358</v>
      </c>
      <c r="D104" s="28" t="s">
        <v>47</v>
      </c>
      <c r="E104" s="33" t="s">
        <v>359</v>
      </c>
      <c r="F104" s="34" t="s">
        <v>140</v>
      </c>
      <c r="G104" s="35">
        <v>50.6</v>
      </c>
      <c r="H104" s="36">
        <v>0</v>
      </c>
      <c r="I104" s="37">
        <f>ROUND(ROUND(H104,2)*ROUND(G104,3),2)</f>
        <v>0</v>
      </c>
      <c r="O104">
        <f>(I104*21)/100</f>
        <v>0</v>
      </c>
      <c r="P104" t="s">
        <v>23</v>
      </c>
    </row>
    <row r="105" spans="1:18" ht="63.75" x14ac:dyDescent="0.2">
      <c r="A105" s="38" t="s">
        <v>50</v>
      </c>
      <c r="E105" s="39" t="s">
        <v>360</v>
      </c>
    </row>
    <row r="106" spans="1:18" x14ac:dyDescent="0.2">
      <c r="A106" s="40" t="s">
        <v>52</v>
      </c>
      <c r="E106" s="41" t="s">
        <v>47</v>
      </c>
    </row>
    <row r="107" spans="1:18" ht="369.75" x14ac:dyDescent="0.2">
      <c r="A107" t="s">
        <v>53</v>
      </c>
      <c r="E107" s="39" t="s">
        <v>352</v>
      </c>
    </row>
    <row r="108" spans="1:18" x14ac:dyDescent="0.2">
      <c r="A108" s="28" t="s">
        <v>45</v>
      </c>
      <c r="B108" s="32" t="s">
        <v>361</v>
      </c>
      <c r="C108" s="32" t="s">
        <v>362</v>
      </c>
      <c r="D108" s="28" t="s">
        <v>47</v>
      </c>
      <c r="E108" s="33" t="s">
        <v>363</v>
      </c>
      <c r="F108" s="34" t="s">
        <v>120</v>
      </c>
      <c r="G108" s="35">
        <v>8.1</v>
      </c>
      <c r="H108" s="36">
        <v>0</v>
      </c>
      <c r="I108" s="37">
        <f>ROUND(ROUND(H108,2)*ROUND(G108,3),2)</f>
        <v>0</v>
      </c>
      <c r="O108">
        <f>(I108*21)/100</f>
        <v>0</v>
      </c>
      <c r="P108" t="s">
        <v>23</v>
      </c>
    </row>
    <row r="109" spans="1:18" ht="63.75" x14ac:dyDescent="0.2">
      <c r="A109" s="38" t="s">
        <v>50</v>
      </c>
      <c r="E109" s="39" t="s">
        <v>364</v>
      </c>
    </row>
    <row r="110" spans="1:18" x14ac:dyDescent="0.2">
      <c r="A110" s="40" t="s">
        <v>52</v>
      </c>
      <c r="E110" s="41" t="s">
        <v>47</v>
      </c>
    </row>
    <row r="111" spans="1:18" ht="267.75" x14ac:dyDescent="0.2">
      <c r="A111" t="s">
        <v>53</v>
      </c>
      <c r="E111" s="39" t="s">
        <v>325</v>
      </c>
    </row>
    <row r="112" spans="1:18" ht="12.75" customHeight="1" x14ac:dyDescent="0.2">
      <c r="A112" s="12" t="s">
        <v>43</v>
      </c>
      <c r="B112" s="12"/>
      <c r="C112" s="42" t="s">
        <v>33</v>
      </c>
      <c r="D112" s="12"/>
      <c r="E112" s="30" t="s">
        <v>365</v>
      </c>
      <c r="F112" s="12"/>
      <c r="G112" s="12"/>
      <c r="H112" s="12"/>
      <c r="I112" s="43">
        <f>0+Q112</f>
        <v>0</v>
      </c>
      <c r="O112">
        <f>0+R112</f>
        <v>0</v>
      </c>
      <c r="Q112">
        <f>0+I113+I117+I121+I125+I129+I133+I137+I141</f>
        <v>0</v>
      </c>
      <c r="R112">
        <f>0+O113+O117+O121+O125+O129+O133+O137+O141</f>
        <v>0</v>
      </c>
    </row>
    <row r="113" spans="1:16" x14ac:dyDescent="0.2">
      <c r="A113" s="28" t="s">
        <v>45</v>
      </c>
      <c r="B113" s="32" t="s">
        <v>366</v>
      </c>
      <c r="C113" s="32" t="s">
        <v>367</v>
      </c>
      <c r="D113" s="28" t="s">
        <v>47</v>
      </c>
      <c r="E113" s="33" t="s">
        <v>368</v>
      </c>
      <c r="F113" s="34" t="s">
        <v>140</v>
      </c>
      <c r="G113" s="35">
        <v>1.5</v>
      </c>
      <c r="H113" s="36">
        <v>0</v>
      </c>
      <c r="I113" s="37">
        <f>ROUND(ROUND(H113,2)*ROUND(G113,3),2)</f>
        <v>0</v>
      </c>
      <c r="O113">
        <f>(I113*21)/100</f>
        <v>0</v>
      </c>
      <c r="P113" t="s">
        <v>23</v>
      </c>
    </row>
    <row r="114" spans="1:16" ht="25.5" x14ac:dyDescent="0.2">
      <c r="A114" s="38" t="s">
        <v>50</v>
      </c>
      <c r="E114" s="39" t="s">
        <v>369</v>
      </c>
    </row>
    <row r="115" spans="1:16" x14ac:dyDescent="0.2">
      <c r="A115" s="40" t="s">
        <v>52</v>
      </c>
      <c r="E115" s="41" t="s">
        <v>370</v>
      </c>
    </row>
    <row r="116" spans="1:16" ht="395.25" x14ac:dyDescent="0.2">
      <c r="A116" t="s">
        <v>53</v>
      </c>
      <c r="E116" s="39" t="s">
        <v>344</v>
      </c>
    </row>
    <row r="117" spans="1:16" x14ac:dyDescent="0.2">
      <c r="A117" s="28" t="s">
        <v>45</v>
      </c>
      <c r="B117" s="32" t="s">
        <v>371</v>
      </c>
      <c r="C117" s="32" t="s">
        <v>372</v>
      </c>
      <c r="D117" s="28" t="s">
        <v>47</v>
      </c>
      <c r="E117" s="33" t="s">
        <v>373</v>
      </c>
      <c r="F117" s="34" t="s">
        <v>140</v>
      </c>
      <c r="G117" s="35">
        <v>11.5</v>
      </c>
      <c r="H117" s="36">
        <v>0</v>
      </c>
      <c r="I117" s="37">
        <f>ROUND(ROUND(H117,2)*ROUND(G117,3),2)</f>
        <v>0</v>
      </c>
      <c r="O117">
        <f>(I117*21)/100</f>
        <v>0</v>
      </c>
      <c r="P117" t="s">
        <v>23</v>
      </c>
    </row>
    <row r="118" spans="1:16" ht="63.75" x14ac:dyDescent="0.2">
      <c r="A118" s="38" t="s">
        <v>50</v>
      </c>
      <c r="E118" s="39" t="s">
        <v>374</v>
      </c>
    </row>
    <row r="119" spans="1:16" x14ac:dyDescent="0.2">
      <c r="A119" s="40" t="s">
        <v>52</v>
      </c>
      <c r="E119" s="41" t="s">
        <v>47</v>
      </c>
    </row>
    <row r="120" spans="1:16" ht="369.75" x14ac:dyDescent="0.2">
      <c r="A120" t="s">
        <v>53</v>
      </c>
      <c r="E120" s="39" t="s">
        <v>352</v>
      </c>
    </row>
    <row r="121" spans="1:16" x14ac:dyDescent="0.2">
      <c r="A121" s="28" t="s">
        <v>45</v>
      </c>
      <c r="B121" s="32" t="s">
        <v>375</v>
      </c>
      <c r="C121" s="32" t="s">
        <v>376</v>
      </c>
      <c r="D121" s="28" t="s">
        <v>47</v>
      </c>
      <c r="E121" s="33" t="s">
        <v>377</v>
      </c>
      <c r="F121" s="34" t="s">
        <v>140</v>
      </c>
      <c r="G121" s="35">
        <v>11.46</v>
      </c>
      <c r="H121" s="36">
        <v>0</v>
      </c>
      <c r="I121" s="37">
        <f>ROUND(ROUND(H121,2)*ROUND(G121,3),2)</f>
        <v>0</v>
      </c>
      <c r="O121">
        <f>(I121*21)/100</f>
        <v>0</v>
      </c>
      <c r="P121" t="s">
        <v>23</v>
      </c>
    </row>
    <row r="122" spans="1:16" ht="102" x14ac:dyDescent="0.2">
      <c r="A122" s="38" t="s">
        <v>50</v>
      </c>
      <c r="E122" s="39" t="s">
        <v>378</v>
      </c>
    </row>
    <row r="123" spans="1:16" x14ac:dyDescent="0.2">
      <c r="A123" s="40" t="s">
        <v>52</v>
      </c>
      <c r="E123" s="41" t="s">
        <v>47</v>
      </c>
    </row>
    <row r="124" spans="1:16" ht="369.75" x14ac:dyDescent="0.2">
      <c r="A124" t="s">
        <v>53</v>
      </c>
      <c r="E124" s="39" t="s">
        <v>352</v>
      </c>
    </row>
    <row r="125" spans="1:16" x14ac:dyDescent="0.2">
      <c r="A125" s="28" t="s">
        <v>45</v>
      </c>
      <c r="B125" s="32" t="s">
        <v>379</v>
      </c>
      <c r="C125" s="32" t="s">
        <v>380</v>
      </c>
      <c r="D125" s="28" t="s">
        <v>47</v>
      </c>
      <c r="E125" s="33" t="s">
        <v>381</v>
      </c>
      <c r="F125" s="34" t="s">
        <v>140</v>
      </c>
      <c r="G125" s="35">
        <v>18.48</v>
      </c>
      <c r="H125" s="36">
        <v>0</v>
      </c>
      <c r="I125" s="37">
        <f>ROUND(ROUND(H125,2)*ROUND(G125,3),2)</f>
        <v>0</v>
      </c>
      <c r="O125">
        <f>(I125*21)/100</f>
        <v>0</v>
      </c>
      <c r="P125" t="s">
        <v>23</v>
      </c>
    </row>
    <row r="126" spans="1:16" ht="38.25" x14ac:dyDescent="0.2">
      <c r="A126" s="38" t="s">
        <v>50</v>
      </c>
      <c r="E126" s="39" t="s">
        <v>382</v>
      </c>
    </row>
    <row r="127" spans="1:16" x14ac:dyDescent="0.2">
      <c r="A127" s="40" t="s">
        <v>52</v>
      </c>
      <c r="E127" s="41" t="s">
        <v>47</v>
      </c>
    </row>
    <row r="128" spans="1:16" ht="38.25" x14ac:dyDescent="0.2">
      <c r="A128" t="s">
        <v>53</v>
      </c>
      <c r="E128" s="39" t="s">
        <v>383</v>
      </c>
    </row>
    <row r="129" spans="1:16" x14ac:dyDescent="0.2">
      <c r="A129" s="28" t="s">
        <v>45</v>
      </c>
      <c r="B129" s="32" t="s">
        <v>384</v>
      </c>
      <c r="C129" s="32" t="s">
        <v>385</v>
      </c>
      <c r="D129" s="28" t="s">
        <v>47</v>
      </c>
      <c r="E129" s="33" t="s">
        <v>386</v>
      </c>
      <c r="F129" s="34" t="s">
        <v>140</v>
      </c>
      <c r="G129" s="35">
        <v>12.6</v>
      </c>
      <c r="H129" s="36">
        <v>0</v>
      </c>
      <c r="I129" s="37">
        <f>ROUND(ROUND(H129,2)*ROUND(G129,3),2)</f>
        <v>0</v>
      </c>
      <c r="O129">
        <f>(I129*21)/100</f>
        <v>0</v>
      </c>
      <c r="P129" t="s">
        <v>23</v>
      </c>
    </row>
    <row r="130" spans="1:16" ht="38.25" x14ac:dyDescent="0.2">
      <c r="A130" s="38" t="s">
        <v>50</v>
      </c>
      <c r="E130" s="39" t="s">
        <v>387</v>
      </c>
    </row>
    <row r="131" spans="1:16" x14ac:dyDescent="0.2">
      <c r="A131" s="40" t="s">
        <v>52</v>
      </c>
      <c r="E131" s="41" t="s">
        <v>47</v>
      </c>
    </row>
    <row r="132" spans="1:16" ht="38.25" x14ac:dyDescent="0.2">
      <c r="A132" t="s">
        <v>53</v>
      </c>
      <c r="E132" s="39" t="s">
        <v>383</v>
      </c>
    </row>
    <row r="133" spans="1:16" x14ac:dyDescent="0.2">
      <c r="A133" s="28" t="s">
        <v>45</v>
      </c>
      <c r="B133" s="32" t="s">
        <v>388</v>
      </c>
      <c r="C133" s="32" t="s">
        <v>389</v>
      </c>
      <c r="D133" s="28" t="s">
        <v>47</v>
      </c>
      <c r="E133" s="33" t="s">
        <v>390</v>
      </c>
      <c r="F133" s="34" t="s">
        <v>140</v>
      </c>
      <c r="G133" s="35">
        <v>24</v>
      </c>
      <c r="H133" s="36">
        <v>0</v>
      </c>
      <c r="I133" s="37">
        <f>ROUND(ROUND(H133,2)*ROUND(G133,3),2)</f>
        <v>0</v>
      </c>
      <c r="O133">
        <f>(I133*21)/100</f>
        <v>0</v>
      </c>
      <c r="P133" t="s">
        <v>23</v>
      </c>
    </row>
    <row r="134" spans="1:16" ht="25.5" x14ac:dyDescent="0.2">
      <c r="A134" s="38" t="s">
        <v>50</v>
      </c>
      <c r="E134" s="39" t="s">
        <v>391</v>
      </c>
    </row>
    <row r="135" spans="1:16" x14ac:dyDescent="0.2">
      <c r="A135" s="40" t="s">
        <v>52</v>
      </c>
      <c r="E135" s="41" t="s">
        <v>47</v>
      </c>
    </row>
    <row r="136" spans="1:16" ht="51" x14ac:dyDescent="0.2">
      <c r="A136" t="s">
        <v>53</v>
      </c>
      <c r="E136" s="39" t="s">
        <v>392</v>
      </c>
    </row>
    <row r="137" spans="1:16" x14ac:dyDescent="0.2">
      <c r="A137" s="28" t="s">
        <v>45</v>
      </c>
      <c r="B137" s="32" t="s">
        <v>393</v>
      </c>
      <c r="C137" s="32" t="s">
        <v>394</v>
      </c>
      <c r="D137" s="28" t="s">
        <v>47</v>
      </c>
      <c r="E137" s="33" t="s">
        <v>395</v>
      </c>
      <c r="F137" s="34" t="s">
        <v>140</v>
      </c>
      <c r="G137" s="35">
        <v>7.24</v>
      </c>
      <c r="H137" s="36">
        <v>0</v>
      </c>
      <c r="I137" s="37">
        <f>ROUND(ROUND(H137,2)*ROUND(G137,3),2)</f>
        <v>0</v>
      </c>
      <c r="O137">
        <f>(I137*21)/100</f>
        <v>0</v>
      </c>
      <c r="P137" t="s">
        <v>23</v>
      </c>
    </row>
    <row r="138" spans="1:16" ht="140.25" x14ac:dyDescent="0.2">
      <c r="A138" s="38" t="s">
        <v>50</v>
      </c>
      <c r="E138" s="39" t="s">
        <v>396</v>
      </c>
    </row>
    <row r="139" spans="1:16" x14ac:dyDescent="0.2">
      <c r="A139" s="40" t="s">
        <v>52</v>
      </c>
      <c r="E139" s="41" t="s">
        <v>47</v>
      </c>
    </row>
    <row r="140" spans="1:16" ht="102" x14ac:dyDescent="0.2">
      <c r="A140" t="s">
        <v>53</v>
      </c>
      <c r="E140" s="39" t="s">
        <v>397</v>
      </c>
    </row>
    <row r="141" spans="1:16" x14ac:dyDescent="0.2">
      <c r="A141" s="28" t="s">
        <v>45</v>
      </c>
      <c r="B141" s="32" t="s">
        <v>398</v>
      </c>
      <c r="C141" s="32" t="s">
        <v>399</v>
      </c>
      <c r="D141" s="28" t="s">
        <v>47</v>
      </c>
      <c r="E141" s="33" t="s">
        <v>400</v>
      </c>
      <c r="F141" s="34" t="s">
        <v>140</v>
      </c>
      <c r="G141" s="35">
        <v>4.5999999999999996</v>
      </c>
      <c r="H141" s="36">
        <v>0</v>
      </c>
      <c r="I141" s="37">
        <f>ROUND(ROUND(H141,2)*ROUND(G141,3),2)</f>
        <v>0</v>
      </c>
      <c r="O141">
        <f>(I141*21)/100</f>
        <v>0</v>
      </c>
      <c r="P141" t="s">
        <v>23</v>
      </c>
    </row>
    <row r="142" spans="1:16" ht="89.25" x14ac:dyDescent="0.2">
      <c r="A142" s="38" t="s">
        <v>50</v>
      </c>
      <c r="E142" s="39" t="s">
        <v>401</v>
      </c>
    </row>
    <row r="143" spans="1:16" x14ac:dyDescent="0.2">
      <c r="A143" s="40" t="s">
        <v>52</v>
      </c>
      <c r="E143" s="41" t="s">
        <v>47</v>
      </c>
    </row>
    <row r="144" spans="1:16" ht="409.5" x14ac:dyDescent="0.2">
      <c r="A144" t="s">
        <v>53</v>
      </c>
      <c r="E144" s="39" t="s">
        <v>402</v>
      </c>
    </row>
    <row r="145" spans="1:18" ht="12.75" customHeight="1" x14ac:dyDescent="0.2">
      <c r="A145" s="12" t="s">
        <v>43</v>
      </c>
      <c r="B145" s="12"/>
      <c r="C145" s="42" t="s">
        <v>35</v>
      </c>
      <c r="D145" s="12"/>
      <c r="E145" s="30" t="s">
        <v>221</v>
      </c>
      <c r="F145" s="12"/>
      <c r="G145" s="12"/>
      <c r="H145" s="12"/>
      <c r="I145" s="43">
        <f>0+Q145</f>
        <v>0</v>
      </c>
      <c r="O145">
        <f>0+R145</f>
        <v>0</v>
      </c>
      <c r="Q145">
        <f>0+I146+I150+I154+I158+I162</f>
        <v>0</v>
      </c>
      <c r="R145">
        <f>0+O146+O150+O154+O158+O162</f>
        <v>0</v>
      </c>
    </row>
    <row r="146" spans="1:18" x14ac:dyDescent="0.2">
      <c r="A146" s="28" t="s">
        <v>45</v>
      </c>
      <c r="B146" s="32" t="s">
        <v>403</v>
      </c>
      <c r="C146" s="32" t="s">
        <v>404</v>
      </c>
      <c r="D146" s="28" t="s">
        <v>47</v>
      </c>
      <c r="E146" s="33" t="s">
        <v>405</v>
      </c>
      <c r="F146" s="34" t="s">
        <v>135</v>
      </c>
      <c r="G146" s="35">
        <v>280</v>
      </c>
      <c r="H146" s="36">
        <v>0</v>
      </c>
      <c r="I146" s="37">
        <f>ROUND(ROUND(H146,2)*ROUND(G146,3),2)</f>
        <v>0</v>
      </c>
      <c r="O146">
        <f>(I146*21)/100</f>
        <v>0</v>
      </c>
      <c r="P146" t="s">
        <v>23</v>
      </c>
    </row>
    <row r="147" spans="1:18" ht="63.75" x14ac:dyDescent="0.2">
      <c r="A147" s="38" t="s">
        <v>50</v>
      </c>
      <c r="E147" s="39" t="s">
        <v>406</v>
      </c>
    </row>
    <row r="148" spans="1:18" x14ac:dyDescent="0.2">
      <c r="A148" s="40" t="s">
        <v>52</v>
      </c>
      <c r="E148" s="41" t="s">
        <v>47</v>
      </c>
    </row>
    <row r="149" spans="1:18" ht="51" x14ac:dyDescent="0.2">
      <c r="A149" t="s">
        <v>53</v>
      </c>
      <c r="E149" s="39" t="s">
        <v>407</v>
      </c>
    </row>
    <row r="150" spans="1:18" x14ac:dyDescent="0.2">
      <c r="A150" s="28" t="s">
        <v>45</v>
      </c>
      <c r="B150" s="32" t="s">
        <v>408</v>
      </c>
      <c r="C150" s="32" t="s">
        <v>409</v>
      </c>
      <c r="D150" s="28" t="s">
        <v>47</v>
      </c>
      <c r="E150" s="33" t="s">
        <v>410</v>
      </c>
      <c r="F150" s="34" t="s">
        <v>135</v>
      </c>
      <c r="G150" s="35">
        <v>72</v>
      </c>
      <c r="H150" s="36">
        <v>0</v>
      </c>
      <c r="I150" s="37">
        <f>ROUND(ROUND(H150,2)*ROUND(G150,3),2)</f>
        <v>0</v>
      </c>
      <c r="O150">
        <f>(I150*21)/100</f>
        <v>0</v>
      </c>
      <c r="P150" t="s">
        <v>23</v>
      </c>
    </row>
    <row r="151" spans="1:18" ht="38.25" x14ac:dyDescent="0.2">
      <c r="A151" s="38" t="s">
        <v>50</v>
      </c>
      <c r="E151" s="39" t="s">
        <v>411</v>
      </c>
    </row>
    <row r="152" spans="1:18" x14ac:dyDescent="0.2">
      <c r="A152" s="40" t="s">
        <v>52</v>
      </c>
      <c r="E152" s="41" t="s">
        <v>47</v>
      </c>
    </row>
    <row r="153" spans="1:18" ht="51" x14ac:dyDescent="0.2">
      <c r="A153" t="s">
        <v>53</v>
      </c>
      <c r="E153" s="39" t="s">
        <v>412</v>
      </c>
    </row>
    <row r="154" spans="1:18" x14ac:dyDescent="0.2">
      <c r="A154" s="28" t="s">
        <v>45</v>
      </c>
      <c r="B154" s="32" t="s">
        <v>413</v>
      </c>
      <c r="C154" s="32" t="s">
        <v>249</v>
      </c>
      <c r="D154" s="28" t="s">
        <v>47</v>
      </c>
      <c r="E154" s="33" t="s">
        <v>250</v>
      </c>
      <c r="F154" s="34" t="s">
        <v>135</v>
      </c>
      <c r="G154" s="35">
        <v>39</v>
      </c>
      <c r="H154" s="36">
        <v>0</v>
      </c>
      <c r="I154" s="37">
        <f>ROUND(ROUND(H154,2)*ROUND(G154,3),2)</f>
        <v>0</v>
      </c>
      <c r="O154">
        <f>(I154*21)/100</f>
        <v>0</v>
      </c>
      <c r="P154" t="s">
        <v>23</v>
      </c>
    </row>
    <row r="155" spans="1:18" x14ac:dyDescent="0.2">
      <c r="A155" s="38" t="s">
        <v>50</v>
      </c>
      <c r="E155" s="39" t="s">
        <v>47</v>
      </c>
    </row>
    <row r="156" spans="1:18" x14ac:dyDescent="0.2">
      <c r="A156" s="40" t="s">
        <v>52</v>
      </c>
      <c r="E156" s="41" t="s">
        <v>47</v>
      </c>
    </row>
    <row r="157" spans="1:18" ht="165.75" x14ac:dyDescent="0.2">
      <c r="A157" t="s">
        <v>53</v>
      </c>
      <c r="E157" s="39" t="s">
        <v>251</v>
      </c>
    </row>
    <row r="158" spans="1:18" x14ac:dyDescent="0.2">
      <c r="A158" s="28" t="s">
        <v>45</v>
      </c>
      <c r="B158" s="32" t="s">
        <v>414</v>
      </c>
      <c r="C158" s="32" t="s">
        <v>252</v>
      </c>
      <c r="D158" s="28" t="s">
        <v>47</v>
      </c>
      <c r="E158" s="33" t="s">
        <v>253</v>
      </c>
      <c r="F158" s="34" t="s">
        <v>135</v>
      </c>
      <c r="G158" s="35">
        <v>39</v>
      </c>
      <c r="H158" s="36">
        <v>0</v>
      </c>
      <c r="I158" s="37">
        <f>ROUND(ROUND(H158,2)*ROUND(G158,3),2)</f>
        <v>0</v>
      </c>
      <c r="O158">
        <f>(I158*21)/100</f>
        <v>0</v>
      </c>
      <c r="P158" t="s">
        <v>23</v>
      </c>
    </row>
    <row r="159" spans="1:18" ht="38.25" x14ac:dyDescent="0.2">
      <c r="A159" s="38" t="s">
        <v>50</v>
      </c>
      <c r="E159" s="39" t="s">
        <v>415</v>
      </c>
    </row>
    <row r="160" spans="1:18" x14ac:dyDescent="0.2">
      <c r="A160" s="40" t="s">
        <v>52</v>
      </c>
      <c r="E160" s="41" t="s">
        <v>47</v>
      </c>
    </row>
    <row r="161" spans="1:18" ht="140.25" x14ac:dyDescent="0.2">
      <c r="A161" t="s">
        <v>53</v>
      </c>
      <c r="E161" s="39" t="s">
        <v>256</v>
      </c>
    </row>
    <row r="162" spans="1:18" x14ac:dyDescent="0.2">
      <c r="A162" s="28" t="s">
        <v>45</v>
      </c>
      <c r="B162" s="32" t="s">
        <v>416</v>
      </c>
      <c r="C162" s="32" t="s">
        <v>417</v>
      </c>
      <c r="D162" s="28" t="s">
        <v>47</v>
      </c>
      <c r="E162" s="33" t="s">
        <v>418</v>
      </c>
      <c r="F162" s="34" t="s">
        <v>135</v>
      </c>
      <c r="G162" s="35">
        <v>39</v>
      </c>
      <c r="H162" s="36">
        <v>0</v>
      </c>
      <c r="I162" s="37">
        <f>ROUND(ROUND(H162,2)*ROUND(G162,3),2)</f>
        <v>0</v>
      </c>
      <c r="O162">
        <f>(I162*21)/100</f>
        <v>0</v>
      </c>
      <c r="P162" t="s">
        <v>23</v>
      </c>
    </row>
    <row r="163" spans="1:18" ht="76.5" x14ac:dyDescent="0.2">
      <c r="A163" s="38" t="s">
        <v>50</v>
      </c>
      <c r="E163" s="39" t="s">
        <v>419</v>
      </c>
    </row>
    <row r="164" spans="1:18" x14ac:dyDescent="0.2">
      <c r="A164" s="40" t="s">
        <v>52</v>
      </c>
      <c r="E164" s="41" t="s">
        <v>47</v>
      </c>
    </row>
    <row r="165" spans="1:18" ht="140.25" x14ac:dyDescent="0.2">
      <c r="A165" t="s">
        <v>53</v>
      </c>
      <c r="E165" s="39" t="s">
        <v>256</v>
      </c>
    </row>
    <row r="166" spans="1:18" ht="12.75" customHeight="1" x14ac:dyDescent="0.2">
      <c r="A166" s="12" t="s">
        <v>43</v>
      </c>
      <c r="B166" s="12"/>
      <c r="C166" s="42" t="s">
        <v>79</v>
      </c>
      <c r="D166" s="12"/>
      <c r="E166" s="30" t="s">
        <v>420</v>
      </c>
      <c r="F166" s="12"/>
      <c r="G166" s="12"/>
      <c r="H166" s="12"/>
      <c r="I166" s="43">
        <f>0+Q166</f>
        <v>0</v>
      </c>
      <c r="O166">
        <f>0+R166</f>
        <v>0</v>
      </c>
      <c r="Q166">
        <f>0+I167+I171+I175+I179+I183+I187</f>
        <v>0</v>
      </c>
      <c r="R166">
        <f>0+O167+O171+O175+O179+O183+O187</f>
        <v>0</v>
      </c>
    </row>
    <row r="167" spans="1:18" ht="25.5" x14ac:dyDescent="0.2">
      <c r="A167" s="28" t="s">
        <v>45</v>
      </c>
      <c r="B167" s="32" t="s">
        <v>421</v>
      </c>
      <c r="C167" s="32" t="s">
        <v>422</v>
      </c>
      <c r="D167" s="28" t="s">
        <v>47</v>
      </c>
      <c r="E167" s="33" t="s">
        <v>423</v>
      </c>
      <c r="F167" s="34" t="s">
        <v>135</v>
      </c>
      <c r="G167" s="35">
        <v>188.5</v>
      </c>
      <c r="H167" s="36">
        <v>0</v>
      </c>
      <c r="I167" s="37">
        <f>ROUND(ROUND(H167,2)*ROUND(G167,3),2)</f>
        <v>0</v>
      </c>
      <c r="O167">
        <f>(I167*21)/100</f>
        <v>0</v>
      </c>
      <c r="P167" t="s">
        <v>23</v>
      </c>
    </row>
    <row r="168" spans="1:18" ht="38.25" x14ac:dyDescent="0.2">
      <c r="A168" s="38" t="s">
        <v>50</v>
      </c>
      <c r="E168" s="39" t="s">
        <v>424</v>
      </c>
    </row>
    <row r="169" spans="1:18" x14ac:dyDescent="0.2">
      <c r="A169" s="40" t="s">
        <v>52</v>
      </c>
      <c r="E169" s="41" t="s">
        <v>47</v>
      </c>
    </row>
    <row r="170" spans="1:18" ht="204" x14ac:dyDescent="0.2">
      <c r="A170" t="s">
        <v>53</v>
      </c>
      <c r="E170" s="39" t="s">
        <v>425</v>
      </c>
    </row>
    <row r="171" spans="1:18" ht="25.5" x14ac:dyDescent="0.2">
      <c r="A171" s="28" t="s">
        <v>45</v>
      </c>
      <c r="B171" s="32" t="s">
        <v>426</v>
      </c>
      <c r="C171" s="32" t="s">
        <v>427</v>
      </c>
      <c r="D171" s="28" t="s">
        <v>47</v>
      </c>
      <c r="E171" s="33" t="s">
        <v>428</v>
      </c>
      <c r="F171" s="34" t="s">
        <v>135</v>
      </c>
      <c r="G171" s="35">
        <v>86</v>
      </c>
      <c r="H171" s="36">
        <v>0</v>
      </c>
      <c r="I171" s="37">
        <f>ROUND(ROUND(H171,2)*ROUND(G171,3),2)</f>
        <v>0</v>
      </c>
      <c r="O171">
        <f>(I171*21)/100</f>
        <v>0</v>
      </c>
      <c r="P171" t="s">
        <v>23</v>
      </c>
    </row>
    <row r="172" spans="1:18" x14ac:dyDescent="0.2">
      <c r="A172" s="38" t="s">
        <v>50</v>
      </c>
      <c r="E172" s="39" t="s">
        <v>429</v>
      </c>
    </row>
    <row r="173" spans="1:18" x14ac:dyDescent="0.2">
      <c r="A173" s="40" t="s">
        <v>52</v>
      </c>
      <c r="E173" s="41" t="s">
        <v>47</v>
      </c>
    </row>
    <row r="174" spans="1:18" ht="216.75" x14ac:dyDescent="0.2">
      <c r="A174" t="s">
        <v>53</v>
      </c>
      <c r="E174" s="39" t="s">
        <v>430</v>
      </c>
    </row>
    <row r="175" spans="1:18" x14ac:dyDescent="0.2">
      <c r="A175" s="28" t="s">
        <v>45</v>
      </c>
      <c r="B175" s="32" t="s">
        <v>431</v>
      </c>
      <c r="C175" s="32" t="s">
        <v>432</v>
      </c>
      <c r="D175" s="28" t="s">
        <v>47</v>
      </c>
      <c r="E175" s="33" t="s">
        <v>433</v>
      </c>
      <c r="F175" s="34" t="s">
        <v>135</v>
      </c>
      <c r="G175" s="35">
        <v>18</v>
      </c>
      <c r="H175" s="36">
        <v>0</v>
      </c>
      <c r="I175" s="37">
        <f>ROUND(ROUND(H175,2)*ROUND(G175,3),2)</f>
        <v>0</v>
      </c>
      <c r="O175">
        <f>(I175*21)/100</f>
        <v>0</v>
      </c>
      <c r="P175" t="s">
        <v>23</v>
      </c>
    </row>
    <row r="176" spans="1:18" ht="38.25" x14ac:dyDescent="0.2">
      <c r="A176" s="38" t="s">
        <v>50</v>
      </c>
      <c r="E176" s="39" t="s">
        <v>434</v>
      </c>
    </row>
    <row r="177" spans="1:18" x14ac:dyDescent="0.2">
      <c r="A177" s="40" t="s">
        <v>52</v>
      </c>
      <c r="E177" s="41" t="s">
        <v>47</v>
      </c>
    </row>
    <row r="178" spans="1:18" ht="38.25" x14ac:dyDescent="0.2">
      <c r="A178" t="s">
        <v>53</v>
      </c>
      <c r="E178" s="39" t="s">
        <v>435</v>
      </c>
    </row>
    <row r="179" spans="1:18" x14ac:dyDescent="0.2">
      <c r="A179" s="28" t="s">
        <v>45</v>
      </c>
      <c r="B179" s="32" t="s">
        <v>436</v>
      </c>
      <c r="C179" s="32" t="s">
        <v>437</v>
      </c>
      <c r="D179" s="28" t="s">
        <v>47</v>
      </c>
      <c r="E179" s="33" t="s">
        <v>438</v>
      </c>
      <c r="F179" s="34" t="s">
        <v>135</v>
      </c>
      <c r="G179" s="35">
        <v>116</v>
      </c>
      <c r="H179" s="36">
        <v>0</v>
      </c>
      <c r="I179" s="37">
        <f>ROUND(ROUND(H179,2)*ROUND(G179,3),2)</f>
        <v>0</v>
      </c>
      <c r="O179">
        <f>(I179*21)/100</f>
        <v>0</v>
      </c>
      <c r="P179" t="s">
        <v>23</v>
      </c>
    </row>
    <row r="180" spans="1:18" ht="38.25" x14ac:dyDescent="0.2">
      <c r="A180" s="38" t="s">
        <v>50</v>
      </c>
      <c r="E180" s="39" t="s">
        <v>439</v>
      </c>
    </row>
    <row r="181" spans="1:18" x14ac:dyDescent="0.2">
      <c r="A181" s="40" t="s">
        <v>52</v>
      </c>
      <c r="E181" s="41" t="s">
        <v>47</v>
      </c>
    </row>
    <row r="182" spans="1:18" ht="38.25" x14ac:dyDescent="0.2">
      <c r="A182" t="s">
        <v>53</v>
      </c>
      <c r="E182" s="39" t="s">
        <v>435</v>
      </c>
    </row>
    <row r="183" spans="1:18" x14ac:dyDescent="0.2">
      <c r="A183" s="28" t="s">
        <v>45</v>
      </c>
      <c r="B183" s="32" t="s">
        <v>440</v>
      </c>
      <c r="C183" s="32" t="s">
        <v>441</v>
      </c>
      <c r="D183" s="28" t="s">
        <v>47</v>
      </c>
      <c r="E183" s="33" t="s">
        <v>442</v>
      </c>
      <c r="F183" s="34" t="s">
        <v>135</v>
      </c>
      <c r="G183" s="35">
        <v>60</v>
      </c>
      <c r="H183" s="36">
        <v>0</v>
      </c>
      <c r="I183" s="37">
        <f>ROUND(ROUND(H183,2)*ROUND(G183,3),2)</f>
        <v>0</v>
      </c>
      <c r="O183">
        <f>(I183*21)/100</f>
        <v>0</v>
      </c>
      <c r="P183" t="s">
        <v>23</v>
      </c>
    </row>
    <row r="184" spans="1:18" ht="38.25" x14ac:dyDescent="0.2">
      <c r="A184" s="38" t="s">
        <v>50</v>
      </c>
      <c r="E184" s="39" t="s">
        <v>443</v>
      </c>
    </row>
    <row r="185" spans="1:18" x14ac:dyDescent="0.2">
      <c r="A185" s="40" t="s">
        <v>52</v>
      </c>
      <c r="E185" s="41" t="s">
        <v>47</v>
      </c>
    </row>
    <row r="186" spans="1:18" ht="51" x14ac:dyDescent="0.2">
      <c r="A186" t="s">
        <v>53</v>
      </c>
      <c r="E186" s="39" t="s">
        <v>444</v>
      </c>
    </row>
    <row r="187" spans="1:18" x14ac:dyDescent="0.2">
      <c r="A187" s="28" t="s">
        <v>45</v>
      </c>
      <c r="B187" s="32" t="s">
        <v>445</v>
      </c>
      <c r="C187" s="32" t="s">
        <v>446</v>
      </c>
      <c r="D187" s="28" t="s">
        <v>47</v>
      </c>
      <c r="E187" s="33" t="s">
        <v>447</v>
      </c>
      <c r="F187" s="34" t="s">
        <v>135</v>
      </c>
      <c r="G187" s="35">
        <v>42</v>
      </c>
      <c r="H187" s="36">
        <v>0</v>
      </c>
      <c r="I187" s="37">
        <f>ROUND(ROUND(H187,2)*ROUND(G187,3),2)</f>
        <v>0</v>
      </c>
      <c r="O187">
        <f>(I187*21)/100</f>
        <v>0</v>
      </c>
      <c r="P187" t="s">
        <v>23</v>
      </c>
    </row>
    <row r="188" spans="1:18" ht="38.25" x14ac:dyDescent="0.2">
      <c r="A188" s="38" t="s">
        <v>50</v>
      </c>
      <c r="E188" s="39" t="s">
        <v>448</v>
      </c>
    </row>
    <row r="189" spans="1:18" x14ac:dyDescent="0.2">
      <c r="A189" s="40" t="s">
        <v>52</v>
      </c>
      <c r="E189" s="41" t="s">
        <v>47</v>
      </c>
    </row>
    <row r="190" spans="1:18" ht="51" x14ac:dyDescent="0.2">
      <c r="A190" t="s">
        <v>53</v>
      </c>
      <c r="E190" s="39" t="s">
        <v>444</v>
      </c>
    </row>
    <row r="191" spans="1:18" ht="12.75" customHeight="1" x14ac:dyDescent="0.2">
      <c r="A191" s="12" t="s">
        <v>43</v>
      </c>
      <c r="B191" s="12"/>
      <c r="C191" s="42" t="s">
        <v>83</v>
      </c>
      <c r="D191" s="12"/>
      <c r="E191" s="30" t="s">
        <v>449</v>
      </c>
      <c r="F191" s="12"/>
      <c r="G191" s="12"/>
      <c r="H191" s="12"/>
      <c r="I191" s="43">
        <f>0+Q191</f>
        <v>0</v>
      </c>
      <c r="O191">
        <f>0+R191</f>
        <v>0</v>
      </c>
      <c r="Q191">
        <f>0+I192</f>
        <v>0</v>
      </c>
      <c r="R191">
        <f>0+O192</f>
        <v>0</v>
      </c>
    </row>
    <row r="192" spans="1:18" x14ac:dyDescent="0.2">
      <c r="A192" s="28" t="s">
        <v>45</v>
      </c>
      <c r="B192" s="32" t="s">
        <v>450</v>
      </c>
      <c r="C192" s="32" t="s">
        <v>451</v>
      </c>
      <c r="D192" s="28" t="s">
        <v>47</v>
      </c>
      <c r="E192" s="33" t="s">
        <v>452</v>
      </c>
      <c r="F192" s="34" t="s">
        <v>157</v>
      </c>
      <c r="G192" s="35">
        <v>15</v>
      </c>
      <c r="H192" s="36">
        <v>0</v>
      </c>
      <c r="I192" s="37">
        <f>ROUND(ROUND(H192,2)*ROUND(G192,3),2)</f>
        <v>0</v>
      </c>
      <c r="O192">
        <f>(I192*21)/100</f>
        <v>0</v>
      </c>
      <c r="P192" t="s">
        <v>23</v>
      </c>
    </row>
    <row r="193" spans="1:18" ht="51" x14ac:dyDescent="0.2">
      <c r="A193" s="38" t="s">
        <v>50</v>
      </c>
      <c r="E193" s="39" t="s">
        <v>453</v>
      </c>
    </row>
    <row r="194" spans="1:18" x14ac:dyDescent="0.2">
      <c r="A194" s="40" t="s">
        <v>52</v>
      </c>
      <c r="E194" s="41" t="s">
        <v>47</v>
      </c>
    </row>
    <row r="195" spans="1:18" ht="242.25" x14ac:dyDescent="0.2">
      <c r="A195" t="s">
        <v>53</v>
      </c>
      <c r="E195" s="39" t="s">
        <v>454</v>
      </c>
    </row>
    <row r="196" spans="1:18" ht="12.75" customHeight="1" x14ac:dyDescent="0.2">
      <c r="A196" s="12" t="s">
        <v>43</v>
      </c>
      <c r="B196" s="12"/>
      <c r="C196" s="42" t="s">
        <v>40</v>
      </c>
      <c r="D196" s="12"/>
      <c r="E196" s="30" t="s">
        <v>154</v>
      </c>
      <c r="F196" s="12"/>
      <c r="G196" s="12"/>
      <c r="H196" s="12"/>
      <c r="I196" s="43">
        <f>0+Q196</f>
        <v>0</v>
      </c>
      <c r="O196">
        <f>0+R196</f>
        <v>0</v>
      </c>
      <c r="Q196">
        <f>0+I197+I201+I205+I209+I213+I217</f>
        <v>0</v>
      </c>
      <c r="R196">
        <f>0+O197+O201+O205+O209+O213+O217</f>
        <v>0</v>
      </c>
    </row>
    <row r="197" spans="1:18" x14ac:dyDescent="0.2">
      <c r="A197" s="28" t="s">
        <v>45</v>
      </c>
      <c r="B197" s="32" t="s">
        <v>455</v>
      </c>
      <c r="C197" s="32" t="s">
        <v>456</v>
      </c>
      <c r="D197" s="28" t="s">
        <v>47</v>
      </c>
      <c r="E197" s="33" t="s">
        <v>457</v>
      </c>
      <c r="F197" s="34" t="s">
        <v>157</v>
      </c>
      <c r="G197" s="35">
        <v>30</v>
      </c>
      <c r="H197" s="36">
        <v>0</v>
      </c>
      <c r="I197" s="37">
        <f>ROUND(ROUND(H197,2)*ROUND(G197,3),2)</f>
        <v>0</v>
      </c>
      <c r="O197">
        <f>(I197*21)/100</f>
        <v>0</v>
      </c>
      <c r="P197" t="s">
        <v>23</v>
      </c>
    </row>
    <row r="198" spans="1:18" ht="51" x14ac:dyDescent="0.2">
      <c r="A198" s="38" t="s">
        <v>50</v>
      </c>
      <c r="E198" s="39" t="s">
        <v>458</v>
      </c>
    </row>
    <row r="199" spans="1:18" x14ac:dyDescent="0.2">
      <c r="A199" s="40" t="s">
        <v>52</v>
      </c>
      <c r="E199" s="41" t="s">
        <v>47</v>
      </c>
    </row>
    <row r="200" spans="1:18" ht="114.75" x14ac:dyDescent="0.2">
      <c r="A200" t="s">
        <v>53</v>
      </c>
      <c r="E200" s="39" t="s">
        <v>459</v>
      </c>
    </row>
    <row r="201" spans="1:18" x14ac:dyDescent="0.2">
      <c r="A201" s="28" t="s">
        <v>45</v>
      </c>
      <c r="B201" s="32" t="s">
        <v>460</v>
      </c>
      <c r="C201" s="32" t="s">
        <v>461</v>
      </c>
      <c r="D201" s="28" t="s">
        <v>47</v>
      </c>
      <c r="E201" s="33" t="s">
        <v>462</v>
      </c>
      <c r="F201" s="34" t="s">
        <v>77</v>
      </c>
      <c r="G201" s="35">
        <v>2</v>
      </c>
      <c r="H201" s="36">
        <v>0</v>
      </c>
      <c r="I201" s="37">
        <f>ROUND(ROUND(H201,2)*ROUND(G201,3),2)</f>
        <v>0</v>
      </c>
      <c r="O201">
        <f>(I201*21)/100</f>
        <v>0</v>
      </c>
      <c r="P201" t="s">
        <v>23</v>
      </c>
    </row>
    <row r="202" spans="1:18" ht="25.5" x14ac:dyDescent="0.2">
      <c r="A202" s="38" t="s">
        <v>50</v>
      </c>
      <c r="E202" s="39" t="s">
        <v>463</v>
      </c>
    </row>
    <row r="203" spans="1:18" x14ac:dyDescent="0.2">
      <c r="A203" s="40" t="s">
        <v>52</v>
      </c>
      <c r="E203" s="41" t="s">
        <v>47</v>
      </c>
    </row>
    <row r="204" spans="1:18" ht="25.5" x14ac:dyDescent="0.2">
      <c r="A204" t="s">
        <v>53</v>
      </c>
      <c r="E204" s="39" t="s">
        <v>464</v>
      </c>
    </row>
    <row r="205" spans="1:18" x14ac:dyDescent="0.2">
      <c r="A205" s="28" t="s">
        <v>45</v>
      </c>
      <c r="B205" s="32" t="s">
        <v>465</v>
      </c>
      <c r="C205" s="32" t="s">
        <v>466</v>
      </c>
      <c r="D205" s="28" t="s">
        <v>47</v>
      </c>
      <c r="E205" s="33" t="s">
        <v>467</v>
      </c>
      <c r="F205" s="34" t="s">
        <v>157</v>
      </c>
      <c r="G205" s="35">
        <v>36</v>
      </c>
      <c r="H205" s="36">
        <v>0</v>
      </c>
      <c r="I205" s="37">
        <f>ROUND(ROUND(H205,2)*ROUND(G205,3),2)</f>
        <v>0</v>
      </c>
      <c r="O205">
        <f>(I205*21)/100</f>
        <v>0</v>
      </c>
      <c r="P205" t="s">
        <v>23</v>
      </c>
    </row>
    <row r="206" spans="1:18" ht="38.25" x14ac:dyDescent="0.2">
      <c r="A206" s="38" t="s">
        <v>50</v>
      </c>
      <c r="E206" s="39" t="s">
        <v>468</v>
      </c>
    </row>
    <row r="207" spans="1:18" x14ac:dyDescent="0.2">
      <c r="A207" s="40" t="s">
        <v>52</v>
      </c>
      <c r="E207" s="41" t="s">
        <v>47</v>
      </c>
    </row>
    <row r="208" spans="1:18" ht="51" x14ac:dyDescent="0.2">
      <c r="A208" t="s">
        <v>53</v>
      </c>
      <c r="E208" s="39" t="s">
        <v>469</v>
      </c>
    </row>
    <row r="209" spans="1:16" x14ac:dyDescent="0.2">
      <c r="A209" s="28" t="s">
        <v>45</v>
      </c>
      <c r="B209" s="32" t="s">
        <v>470</v>
      </c>
      <c r="C209" s="32" t="s">
        <v>471</v>
      </c>
      <c r="D209" s="28" t="s">
        <v>47</v>
      </c>
      <c r="E209" s="33" t="s">
        <v>472</v>
      </c>
      <c r="F209" s="34" t="s">
        <v>157</v>
      </c>
      <c r="G209" s="35">
        <v>26</v>
      </c>
      <c r="H209" s="36">
        <v>0</v>
      </c>
      <c r="I209" s="37">
        <f>ROUND(ROUND(H209,2)*ROUND(G209,3),2)</f>
        <v>0</v>
      </c>
      <c r="O209">
        <f>(I209*21)/100</f>
        <v>0</v>
      </c>
      <c r="P209" t="s">
        <v>23</v>
      </c>
    </row>
    <row r="210" spans="1:16" ht="89.25" x14ac:dyDescent="0.2">
      <c r="A210" s="38" t="s">
        <v>50</v>
      </c>
      <c r="E210" s="39" t="s">
        <v>473</v>
      </c>
    </row>
    <row r="211" spans="1:16" x14ac:dyDescent="0.2">
      <c r="A211" s="40" t="s">
        <v>52</v>
      </c>
      <c r="E211" s="41" t="s">
        <v>47</v>
      </c>
    </row>
    <row r="212" spans="1:16" ht="25.5" x14ac:dyDescent="0.2">
      <c r="A212" t="s">
        <v>53</v>
      </c>
      <c r="E212" s="39" t="s">
        <v>167</v>
      </c>
    </row>
    <row r="213" spans="1:16" x14ac:dyDescent="0.2">
      <c r="A213" s="28" t="s">
        <v>45</v>
      </c>
      <c r="B213" s="32" t="s">
        <v>474</v>
      </c>
      <c r="C213" s="32" t="s">
        <v>475</v>
      </c>
      <c r="D213" s="28" t="s">
        <v>47</v>
      </c>
      <c r="E213" s="33" t="s">
        <v>476</v>
      </c>
      <c r="F213" s="34" t="s">
        <v>157</v>
      </c>
      <c r="G213" s="35">
        <v>56</v>
      </c>
      <c r="H213" s="36">
        <v>0</v>
      </c>
      <c r="I213" s="37">
        <f>ROUND(ROUND(H213,2)*ROUND(G213,3),2)</f>
        <v>0</v>
      </c>
      <c r="O213">
        <f>(I213*21)/100</f>
        <v>0</v>
      </c>
      <c r="P213" t="s">
        <v>23</v>
      </c>
    </row>
    <row r="214" spans="1:16" ht="63.75" x14ac:dyDescent="0.2">
      <c r="A214" s="38" t="s">
        <v>50</v>
      </c>
      <c r="E214" s="39" t="s">
        <v>477</v>
      </c>
    </row>
    <row r="215" spans="1:16" x14ac:dyDescent="0.2">
      <c r="A215" s="40" t="s">
        <v>52</v>
      </c>
      <c r="E215" s="41" t="s">
        <v>47</v>
      </c>
    </row>
    <row r="216" spans="1:16" ht="38.25" x14ac:dyDescent="0.2">
      <c r="A216" t="s">
        <v>53</v>
      </c>
      <c r="E216" s="39" t="s">
        <v>478</v>
      </c>
    </row>
    <row r="217" spans="1:16" x14ac:dyDescent="0.2">
      <c r="A217" s="28" t="s">
        <v>45</v>
      </c>
      <c r="B217" s="32" t="s">
        <v>479</v>
      </c>
      <c r="C217" s="32" t="s">
        <v>480</v>
      </c>
      <c r="D217" s="28" t="s">
        <v>47</v>
      </c>
      <c r="E217" s="33" t="s">
        <v>481</v>
      </c>
      <c r="F217" s="34" t="s">
        <v>157</v>
      </c>
      <c r="G217" s="35">
        <v>30</v>
      </c>
      <c r="H217" s="36">
        <v>0</v>
      </c>
      <c r="I217" s="37">
        <f>ROUND(ROUND(H217,2)*ROUND(G217,3),2)</f>
        <v>0</v>
      </c>
      <c r="O217">
        <f>(I217*21)/100</f>
        <v>0</v>
      </c>
      <c r="P217" t="s">
        <v>23</v>
      </c>
    </row>
    <row r="218" spans="1:16" ht="25.5" x14ac:dyDescent="0.2">
      <c r="A218" s="38" t="s">
        <v>50</v>
      </c>
      <c r="E218" s="39" t="s">
        <v>482</v>
      </c>
    </row>
    <row r="219" spans="1:16" x14ac:dyDescent="0.2">
      <c r="A219" s="40" t="s">
        <v>52</v>
      </c>
      <c r="E219" s="41" t="s">
        <v>47</v>
      </c>
    </row>
    <row r="220" spans="1:16" ht="25.5" x14ac:dyDescent="0.2">
      <c r="A220" t="s">
        <v>53</v>
      </c>
      <c r="E220" s="39" t="s">
        <v>483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0+O8+O13</f>
        <v>0</v>
      </c>
      <c r="P2" t="s">
        <v>22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484</v>
      </c>
      <c r="I3" s="44">
        <f>0+I8+I13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20" t="s">
        <v>18</v>
      </c>
      <c r="C4" s="3" t="s">
        <v>484</v>
      </c>
      <c r="D4" s="2"/>
      <c r="E4" s="21" t="s">
        <v>485</v>
      </c>
      <c r="F4" s="12"/>
      <c r="G4" s="12"/>
      <c r="H4" s="22"/>
      <c r="I4" s="22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39</v>
      </c>
      <c r="I6" s="19" t="s">
        <v>41</v>
      </c>
    </row>
    <row r="7" spans="1:18" ht="12.75" customHeight="1" x14ac:dyDescent="0.2">
      <c r="A7" s="19" t="s">
        <v>27</v>
      </c>
      <c r="B7" s="19" t="s">
        <v>29</v>
      </c>
      <c r="C7" s="19" t="s">
        <v>23</v>
      </c>
      <c r="D7" s="19" t="s">
        <v>22</v>
      </c>
      <c r="E7" s="19" t="s">
        <v>33</v>
      </c>
      <c r="F7" s="19" t="s">
        <v>35</v>
      </c>
      <c r="G7" s="19" t="s">
        <v>37</v>
      </c>
      <c r="H7" s="19" t="s">
        <v>40</v>
      </c>
      <c r="I7" s="19" t="s">
        <v>42</v>
      </c>
    </row>
    <row r="8" spans="1:18" ht="12.75" customHeight="1" x14ac:dyDescent="0.2">
      <c r="A8" s="22" t="s">
        <v>43</v>
      </c>
      <c r="B8" s="22"/>
      <c r="C8" s="29" t="s">
        <v>27</v>
      </c>
      <c r="D8" s="22"/>
      <c r="E8" s="30" t="s">
        <v>44</v>
      </c>
      <c r="F8" s="22"/>
      <c r="G8" s="22"/>
      <c r="H8" s="22"/>
      <c r="I8" s="31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8" t="s">
        <v>45</v>
      </c>
      <c r="B9" s="32" t="s">
        <v>29</v>
      </c>
      <c r="C9" s="32" t="s">
        <v>486</v>
      </c>
      <c r="D9" s="28" t="s">
        <v>47</v>
      </c>
      <c r="E9" s="33" t="s">
        <v>487</v>
      </c>
      <c r="F9" s="34" t="s">
        <v>49</v>
      </c>
      <c r="G9" s="35">
        <v>1</v>
      </c>
      <c r="H9" s="36">
        <v>0</v>
      </c>
      <c r="I9" s="37">
        <f>ROUND(ROUND(H9,2)*ROUND(G9,3),2)</f>
        <v>0</v>
      </c>
      <c r="O9">
        <f>(I9*21)/100</f>
        <v>0</v>
      </c>
      <c r="P9" t="s">
        <v>23</v>
      </c>
    </row>
    <row r="10" spans="1:18" ht="102" x14ac:dyDescent="0.2">
      <c r="A10" s="38" t="s">
        <v>50</v>
      </c>
      <c r="E10" s="39" t="s">
        <v>488</v>
      </c>
    </row>
    <row r="11" spans="1:18" x14ac:dyDescent="0.2">
      <c r="A11" s="40" t="s">
        <v>52</v>
      </c>
      <c r="E11" s="41" t="s">
        <v>47</v>
      </c>
    </row>
    <row r="12" spans="1:18" x14ac:dyDescent="0.2">
      <c r="A12" t="s">
        <v>53</v>
      </c>
      <c r="E12" s="39" t="s">
        <v>489</v>
      </c>
    </row>
    <row r="13" spans="1:18" ht="12.75" customHeight="1" x14ac:dyDescent="0.2">
      <c r="A13" s="12" t="s">
        <v>43</v>
      </c>
      <c r="B13" s="12"/>
      <c r="C13" s="42" t="s">
        <v>40</v>
      </c>
      <c r="D13" s="12"/>
      <c r="E13" s="30" t="s">
        <v>154</v>
      </c>
      <c r="F13" s="12"/>
      <c r="G13" s="12"/>
      <c r="H13" s="12"/>
      <c r="I13" s="43">
        <f>0+Q13</f>
        <v>0</v>
      </c>
      <c r="O13">
        <f>0+R13</f>
        <v>0</v>
      </c>
      <c r="Q13">
        <f>0+I14</f>
        <v>0</v>
      </c>
      <c r="R13">
        <f>0+O14</f>
        <v>0</v>
      </c>
    </row>
    <row r="14" spans="1:18" x14ac:dyDescent="0.2">
      <c r="A14" s="28" t="s">
        <v>45</v>
      </c>
      <c r="B14" s="32" t="s">
        <v>23</v>
      </c>
      <c r="C14" s="32" t="s">
        <v>490</v>
      </c>
      <c r="D14" s="28" t="s">
        <v>47</v>
      </c>
      <c r="E14" s="33" t="s">
        <v>491</v>
      </c>
      <c r="F14" s="34" t="s">
        <v>77</v>
      </c>
      <c r="G14" s="35">
        <v>1</v>
      </c>
      <c r="H14" s="36">
        <v>0</v>
      </c>
      <c r="I14" s="37">
        <f>ROUND(ROUND(H14,2)*ROUND(G14,3),2)</f>
        <v>0</v>
      </c>
      <c r="O14">
        <f>(I14*21)/100</f>
        <v>0</v>
      </c>
      <c r="P14" t="s">
        <v>23</v>
      </c>
    </row>
    <row r="15" spans="1:18" ht="102" x14ac:dyDescent="0.2">
      <c r="A15" s="38" t="s">
        <v>50</v>
      </c>
      <c r="E15" s="39" t="s">
        <v>492</v>
      </c>
    </row>
    <row r="16" spans="1:18" x14ac:dyDescent="0.2">
      <c r="A16" s="40" t="s">
        <v>52</v>
      </c>
      <c r="E16" s="41" t="s">
        <v>47</v>
      </c>
    </row>
    <row r="17" spans="1:5" ht="102" x14ac:dyDescent="0.2">
      <c r="A17" t="s">
        <v>53</v>
      </c>
      <c r="E17" s="39" t="s">
        <v>493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010</vt:lpstr>
      <vt:lpstr>SO_201-01</vt:lpstr>
      <vt:lpstr>SO101</vt:lpstr>
      <vt:lpstr>SO201</vt:lpstr>
      <vt:lpstr>SO202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Janoušková Alena</cp:lastModifiedBy>
  <dcterms:modified xsi:type="dcterms:W3CDTF">2026-01-07T15:42:52Z</dcterms:modified>
  <cp:category/>
  <cp:contentStatus/>
</cp:coreProperties>
</file>